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eg" ContentType="image/jpg"/>
  <Default Extension="png" ContentType="image/png"/>
  <Default Extension="bmp" ContentType="image/bmp"/>
  <Default Extension="gif" ContentType="image/gif"/>
  <Default Extension="tif" ContentType="image/tif"/>
  <Default Extension="pdf" ContentType="application/pdf"/>
  <Default Extension="mov" ContentType="application/movie"/>
  <Default Extension="vml" ContentType="application/vnd.openxmlformats-officedocument.vmlDrawing"/>
  <Default Extension="xlsx" ContentType="application/vnd.openxmlformats-officedocument.spreadsheetml.sheet"/>
  <Override PartName="/docProps/core.xml" ContentType="application/vnd.openxmlformats-package.core-properties+xml"/>
  <Override PartName="/docProps/app.xml" ContentType="application/vnd.openxmlformats-officedocument.extended-properties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media/image1.jpeg" ContentType="image/jpeg"/>
  <Override PartName="/xl/media/image2.jpeg" ContentType="image/jpeg"/>
  <Override PartName="/xl/media/image3.jpeg" ContentType="image/jpeg"/>
  <Override PartName="/xl/media/image4.jpeg" ContentType="image/jpeg"/>
  <Override PartName="/xl/media/image5.jpeg" ContentType="image/jpeg"/>
  <Override PartName="/xl/media/image6.jpeg" ContentType="image/jpeg"/>
  <Override PartName="/xl/media/image7.jpeg" ContentType="image/jpeg"/>
  <Override PartName="/xl/media/image8.jpeg" ContentType="image/jpeg"/>
  <Override PartName="/xl/media/image9.jpeg" ContentType="image/jpeg"/>
  <Override PartName="/xl/media/image10.jpeg" ContentType="image/jpeg"/>
  <Override PartName="/xl/media/image11.jpeg" ContentType="image/jpeg"/>
  <Override PartName="/xl/media/image12.jpeg" ContentType="image/jpeg"/>
  <Override PartName="/xl/media/image13.jpeg" ContentType="image/jpeg"/>
  <Override PartName="/xl/media/image14.jpeg" ContentType="image/jpeg"/>
  <Override PartName="/xl/media/image15.jpeg" ContentType="image/jpeg"/>
  <Override PartName="/xl/media/image16.jpeg" ContentType="image/jpeg"/>
  <Override PartName="/xl/media/image17.jpeg" ContentType="image/jpeg"/>
  <Override PartName="/xl/media/image18.jpeg" ContentType="image/jpeg"/>
  <Override PartName="/xl/media/image19.jpeg" ContentType="image/jpeg"/>
  <Override PartName="/xl/media/image20.jpeg" ContentType="image/jpeg"/>
  <Override PartName="/xl/media/image21.jpeg" ContentType="image/jpeg"/>
  <Override PartName="/xl/media/image22.jpeg" ContentType="image/jpeg"/>
  <Override PartName="/xl/media/image23.jpeg" ContentType="image/jpeg"/>
  <Override PartName="/xl/media/image24.jpeg" ContentType="image/jpeg"/>
  <Override PartName="/xl/media/image25.jpeg" ContentType="image/jpeg"/>
  <Override PartName="/xl/media/image26.jpeg" ContentType="image/jpeg"/>
  <Override PartName="/xl/media/image27.jpeg" ContentType="image/jpeg"/>
  <Override PartName="/xl/media/image28.jpeg" ContentType="image/jpeg"/>
  <Override PartName="/xl/media/image29.jpeg" ContentType="image/jpeg"/>
  <Override PartName="/xl/media/image30.jpeg" ContentType="image/jpeg"/>
  <Override PartName="/xl/media/image31.jpeg" ContentType="image/jpeg"/>
  <Override PartName="/xl/media/image32.jpeg" ContentType="image/jpeg"/>
  <Override PartName="/xl/media/image33.jpeg" ContentType="image/jpeg"/>
  <Override PartName="/xl/media/image34.jpeg" ContentType="image/jpeg"/>
  <Override PartName="/xl/media/image35.jpeg" ContentType="image/jpeg"/>
  <Override PartName="/xl/media/image36.jpeg" ContentType="image/jpeg"/>
  <Override PartName="/xl/media/image37.jpeg" ContentType="image/jpeg"/>
  <Override PartName="/xl/media/image38.jpeg" ContentType="image/jpeg"/>
  <Override PartName="/xl/media/image39.jpeg" ContentType="image/jpeg"/>
  <Override PartName="/xl/media/image40.jpeg" ContentType="image/jpeg"/>
  <Override PartName="/xl/media/image41.jpeg" ContentType="image/jpeg"/>
  <Override PartName="/xl/media/image42.jpeg" ContentType="image/jpeg"/>
  <Override PartName="/xl/media/image43.jpeg" ContentType="image/jpeg"/>
  <Override PartName="/xl/media/image44.jpeg" ContentType="image/jpeg"/>
  <Override PartName="/xl/media/image45.jpeg" ContentType="image/jpeg"/>
  <Override PartName="/xl/media/image46.jpeg" ContentType="image/jpeg"/>
  <Override PartName="/xl/media/image47.jpeg" ContentType="image/jpeg"/>
  <Override PartName="/xl/media/image48.jpeg" ContentType="image/jpeg"/>
  <Override PartName="/xl/media/image49.jpeg" ContentType="image/jpeg"/>
  <Override PartName="/xl/media/image50.jpeg" ContentType="image/jpeg"/>
  <Override PartName="/xl/media/image51.jpeg" ContentType="image/jpeg"/>
  <Override PartName="/xl/media/image52.jpeg" ContentType="image/jpeg"/>
  <Override PartName="/xl/media/image53.jpeg" ContentType="image/jpeg"/>
  <Override PartName="/xl/media/image54.jpeg" ContentType="image/jpeg"/>
  <Override PartName="/xl/media/image55.jpeg" ContentType="image/jpeg"/>
  <Override PartName="/xl/media/image56.jpeg" ContentType="image/jpeg"/>
  <Override PartName="/xl/media/image57.jpeg" ContentType="image/jpeg"/>
  <Override PartName="/xl/media/image58.jpeg" ContentType="image/jpeg"/>
  <Override PartName="/xl/media/image59.jpeg" ContentType="image/jpeg"/>
  <Override PartName="/xl/media/image60.jpeg" ContentType="image/jpeg"/>
  <Override PartName="/xl/media/image61.jpeg" ContentType="image/jpeg"/>
  <Override PartName="/xl/media/image62.jpeg" ContentType="image/jpeg"/>
  <Override PartName="/xl/media/image63.jpeg" ContentType="image/jpeg"/>
  <Override PartName="/xl/media/image64.jpeg" ContentType="image/jpeg"/>
  <Override PartName="/xl/media/image65.jpeg" ContentType="image/jpeg"/>
  <Override PartName="/xl/media/image66.jpeg" ContentType="image/jpeg"/>
  <Override PartName="/xl/media/image67.jpeg" ContentType="image/jpeg"/>
  <Override PartName="/xl/media/image68.jpeg" ContentType="image/jpeg"/>
  <Override PartName="/xl/media/image69.jpeg" ContentType="image/jpeg"/>
  <Override PartName="/xl/media/image70.jpeg" ContentType="image/jpeg"/>
  <Override PartName="/xl/media/image71.jpeg" ContentType="image/jpeg"/>
  <Override PartName="/xl/media/image72.jpeg" ContentType="image/jpeg"/>
  <Override PartName="/xl/media/image73.jpeg" ContentType="image/jpeg"/>
  <Override PartName="/xl/media/image74.jpeg" ContentType="image/jpeg"/>
  <Override PartName="/xl/media/image75.jpeg" ContentType="image/jpeg"/>
  <Override PartName="/xl/media/image76.jpeg" ContentType="image/jpeg"/>
  <Override PartName="/xl/media/image77.jpeg" ContentType="image/jpeg"/>
  <Override PartName="/xl/media/image78.jpeg" ContentType="image/jpeg"/>
  <Override PartName="/xl/media/image79.jpeg" ContentType="image/jpeg"/>
  <Override PartName="/xl/media/image80.jpeg" ContentType="image/jpeg"/>
  <Override PartName="/xl/media/image81.jpeg" ContentType="image/jpeg"/>
  <Override PartName="/xl/media/image82.jpeg" ContentType="image/jpeg"/>
  <Override PartName="/xl/media/image83.jpeg" ContentType="image/jpeg"/>
  <Override PartName="/xl/media/image84.jpeg" ContentType="image/jpeg"/>
  <Override PartName="/xl/media/image85.jpeg" ContentType="image/jpeg"/>
  <Override PartName="/xl/media/image86.jpeg" ContentType="image/jpeg"/>
  <Override PartName="/xl/media/image87.jpeg" ContentType="image/jpeg"/>
  <Override PartName="/xl/media/image88.jpeg" ContentType="image/jpeg"/>
  <Override PartName="/xl/media/image89.jpeg" ContentType="image/jpeg"/>
  <Override PartName="/xl/media/image90.jpeg" ContentType="image/jpeg"/>
  <Override PartName="/xl/media/image91.jpeg" ContentType="image/jpeg"/>
  <Override PartName="/xl/media/image92.jpeg" ContentType="image/jpeg"/>
  <Override PartName="/xl/media/image93.jpeg" ContentType="image/jpeg"/>
  <Override PartName="/xl/media/image94.jpeg" ContentType="image/jpeg"/>
  <Override PartName="/xl/media/image95.jpeg" ContentType="image/jpeg"/>
  <Override PartName="/xl/media/image96.jpeg" ContentType="image/jpeg"/>
  <Override PartName="/xl/media/image97.jpeg" ContentType="image/jpeg"/>
  <Override PartName="/xl/media/image98.jpeg" ContentType="image/jpeg"/>
  <Override PartName="/xl/media/image99.jpeg" ContentType="image/jpeg"/>
  <Override PartName="/xl/media/image100.jpeg" ContentType="image/jpeg"/>
  <Override PartName="/xl/media/image101.jpeg" ContentType="image/jpeg"/>
  <Override PartName="/xl/media/image102.jpeg" ContentType="image/jpeg"/>
  <Override PartName="/xl/media/image103.jpeg" ContentType="image/jpeg"/>
  <Override PartName="/xl/media/image104.jpeg" ContentType="image/jpeg"/>
  <Override PartName="/xl/media/image105.jpeg" ContentType="image/jpeg"/>
  <Override PartName="/xl/media/image106.jpeg" ContentType="image/jpeg"/>
  <Override PartName="/xl/media/image107.jpeg" ContentType="image/jpeg"/>
  <Override PartName="/xl/media/image108.jpeg" ContentType="image/jpeg"/>
  <Override PartName="/xl/media/image109.jpeg" ContentType="image/jpeg"/>
  <Override PartName="/xl/media/image110.jpeg" ContentType="image/jpeg"/>
  <Override PartName="/xl/media/image111.jpeg" ContentType="image/jpeg"/>
  <Override PartName="/xl/media/image112.jpeg" ContentType="image/jpeg"/>
  <Override PartName="/xl/media/image113.jpeg" ContentType="image/jpeg"/>
  <Override PartName="/xl/media/image114.jpeg" ContentType="image/jpeg"/>
  <Override PartName="/xl/media/image115.jpeg" ContentType="image/jpeg"/>
  <Override PartName="/xl/media/image116.jpeg" ContentType="image/jpeg"/>
  <Override PartName="/xl/media/image117.jpeg" ContentType="image/jpeg"/>
  <Override PartName="/xl/media/image118.jpeg" ContentType="image/jpeg"/>
  <Override PartName="/xl/media/image119.jpeg" ContentType="image/jpeg"/>
  <Override PartName="/xl/media/image120.jpeg" ContentType="image/jpeg"/>
  <Override PartName="/xl/media/image121.jpeg" ContentType="image/jpeg"/>
  <Override PartName="/xl/media/image122.jpeg" ContentType="image/jpeg"/>
  <Override PartName="/xl/media/image123.jpeg" ContentType="image/jpeg"/>
  <Override PartName="/xl/media/image124.jpeg" ContentType="image/jpeg"/>
  <Override PartName="/xl/media/image125.jpeg" ContentType="image/jpeg"/>
  <Override PartName="/xl/media/image126.jpeg" ContentType="image/jpeg"/>
  <Override PartName="/xl/media/image127.jpeg" ContentType="image/jpeg"/>
  <Override PartName="/xl/media/image128.jpeg" ContentType="image/jpeg"/>
  <Override PartName="/xl/media/image129.jpeg" ContentType="image/jpeg"/>
  <Override PartName="/xl/media/image130.jpeg" ContentType="image/jpeg"/>
  <Override PartName="/xl/media/image131.jpeg" ContentType="image/jpeg"/>
  <Override PartName="/xl/media/image132.jpeg" ContentType="image/jpeg"/>
  <Override PartName="/xl/media/image133.jpeg" ContentType="image/jpeg"/>
  <Override PartName="/xl/media/image134.jpeg" ContentType="image/jpeg"/>
  <Override PartName="/xl/media/image135.jpeg" ContentType="image/jpeg"/>
  <Override PartName="/xl/media/image136.jpeg" ContentType="image/jpeg"/>
  <Override PartName="/xl/media/image137.jpeg" ContentType="image/jpeg"/>
  <Override PartName="/xl/media/image138.jpeg" ContentType="image/jpeg"/>
  <Override PartName="/xl/media/image139.jpeg" ContentType="image/jpeg"/>
  <Override PartName="/xl/media/image140.jpeg" ContentType="image/jpeg"/>
  <Override PartName="/xl/media/image141.jpeg" ContentType="image/jpeg"/>
  <Override PartName="/xl/media/image142.jpeg" ContentType="image/jpeg"/>
  <Override PartName="/xl/media/image143.jpeg" ContentType="image/jpeg"/>
  <Override PartName="/xl/media/image144.jpeg" ContentType="image/jpeg"/>
  <Override PartName="/xl/media/image145.jpeg" ContentType="image/jpeg"/>
  <Override PartName="/xl/media/image146.jpeg" ContentType="image/jpeg"/>
  <Override PartName="/xl/media/image147.jpeg" ContentType="image/jpeg"/>
  <Override PartName="/xl/media/image148.jpeg" ContentType="image/jpeg"/>
  <Override PartName="/xl/media/image149.jpeg" ContentType="image/jpeg"/>
  <Override PartName="/xl/media/image150.jpeg" ContentType="image/jpeg"/>
  <Override PartName="/xl/media/image151.jpeg" ContentType="image/jpeg"/>
  <Override PartName="/xl/media/image152.jpeg" ContentType="image/jpeg"/>
  <Override PartName="/xl/media/image153.jpeg" ContentType="image/jpeg"/>
  <Override PartName="/xl/media/image154.jpeg" ContentType="image/jpeg"/>
  <Override PartName="/xl/media/image155.jpeg" ContentType="image/jpeg"/>
  <Override PartName="/xl/media/image156.jpeg" ContentType="image/jpeg"/>
  <Override PartName="/xl/media/image157.jpeg" ContentType="image/jpeg"/>
  <Override PartName="/xl/media/image158.jpeg" ContentType="image/jpeg"/>
  <Override PartName="/xl/media/image159.jpeg" ContentType="image/jpeg"/>
  <Override PartName="/xl/media/image160.jpeg" ContentType="image/jpeg"/>
  <Override PartName="/xl/media/image161.jpeg" ContentType="image/jpeg"/>
  <Override PartName="/xl/media/image162.jpeg" ContentType="image/jpeg"/>
  <Override PartName="/xl/media/image163.jpeg" ContentType="image/jpeg"/>
  <Override PartName="/xl/media/image164.jpeg" ContentType="image/jpeg"/>
  <Override PartName="/xl/media/image165.jpeg" ContentType="image/jpeg"/>
  <Override PartName="/xl/media/image166.jpeg" ContentType="image/jpeg"/>
  <Override PartName="/xl/media/image167.jpeg" ContentType="image/jpeg"/>
  <Override PartName="/xl/media/image168.jpeg" ContentType="image/jpeg"/>
  <Override PartName="/xl/media/image169.jpeg" ContentType="image/jpeg"/>
  <Override PartName="/xl/media/image170.jpeg" ContentType="image/jpeg"/>
  <Override PartName="/xl/media/image171.jpeg" ContentType="image/jpeg"/>
  <Override PartName="/xl/media/image172.jpeg" ContentType="image/jpeg"/>
  <Override PartName="/xl/media/image173.jpeg" ContentType="image/jpeg"/>
  <Override PartName="/xl/media/image174.jpeg" ContentType="image/jpeg"/>
  <Override PartName="/xl/media/image175.jpeg" ContentType="image/jpeg"/>
  <Override PartName="/xl/media/image176.jpeg" ContentType="image/jpeg"/>
  <Override PartName="/xl/media/image177.jpeg" ContentType="image/jpeg"/>
  <Override PartName="/xl/media/image178.jpeg" ContentType="image/jpeg"/>
  <Override PartName="/xl/media/image179.jpeg" ContentType="image/jpeg"/>
  <Override PartName="/xl/media/image180.jpeg" ContentType="image/jpeg"/>
  <Override PartName="/xl/media/image181.jpeg" ContentType="image/jpeg"/>
  <Override PartName="/xl/media/image182.jpeg" ContentType="image/jpeg"/>
  <Override PartName="/xl/media/image183.jpeg" ContentType="image/jpeg"/>
  <Override PartName="/xl/media/image184.jpeg" ContentType="image/jpeg"/>
  <Override PartName="/xl/media/image185.jpeg" ContentType="image/jpeg"/>
  <Override PartName="/xl/media/image186.jpeg" ContentType="image/jpeg"/>
  <Override PartName="/xl/media/image187.jpeg" ContentType="image/jpeg"/>
  <Override PartName="/xl/media/image188.jpeg" ContentType="image/jpeg"/>
  <Override PartName="/xl/media/image189.jpeg" ContentType="image/jpeg"/>
  <Override PartName="/xl/media/image190.jpeg" ContentType="image/jpeg"/>
  <Override PartName="/xl/media/image191.jpeg" ContentType="image/jpeg"/>
  <Override PartName="/xl/media/image192.jpeg" ContentType="image/jpeg"/>
  <Override PartName="/xl/media/image193.jpeg" ContentType="image/jpeg"/>
  <Override PartName="/xl/media/image194.jpeg" ContentType="image/jpeg"/>
  <Override PartName="/xl/media/image195.jpeg" ContentType="image/jpeg"/>
  <Override PartName="/xl/media/image196.jpeg" ContentType="image/jpeg"/>
  <Override PartName="/xl/media/image197.jpeg" ContentType="image/jpeg"/>
  <Override PartName="/xl/media/image198.jpeg" ContentType="image/jpeg"/>
  <Override PartName="/xl/media/image199.jpeg" ContentType="image/jpeg"/>
  <Override PartName="/xl/media/image200.jpeg" ContentType="image/jpeg"/>
  <Override PartName="/xl/media/image201.jpeg" ContentType="image/jpeg"/>
  <Override PartName="/xl/media/image202.jpeg" ContentType="image/jpeg"/>
  <Override PartName="/xl/media/image203.jpeg" ContentType="image/jpeg"/>
  <Override PartName="/xl/media/image204.jpeg" ContentType="image/jpeg"/>
  <Override PartName="/xl/media/image205.jpeg" ContentType="image/jpeg"/>
  <Override PartName="/xl/media/image206.jpeg" ContentType="image/jpeg"/>
  <Override PartName="/xl/media/image207.jpeg" ContentType="image/jpeg"/>
  <Override PartName="/xl/media/image208.jpeg" ContentType="image/jpeg"/>
  <Override PartName="/xl/media/image209.jpeg" ContentType="image/jpeg"/>
  <Override PartName="/xl/media/image210.jpeg" ContentType="image/jpeg"/>
  <Override PartName="/xl/media/image211.jpeg" ContentType="image/jpeg"/>
  <Override PartName="/xl/media/image212.jpeg" ContentType="image/jpeg"/>
  <Override PartName="/xl/media/image213.jpeg" ContentType="image/jpeg"/>
  <Override PartName="/xl/media/image214.jpeg" ContentType="image/jpeg"/>
  <Override PartName="/xl/media/image215.jpeg" ContentType="image/jpeg"/>
  <Override PartName="/xl/media/image216.jpeg" ContentType="image/jpeg"/>
  <Override PartName="/xl/media/image217.jpeg" ContentType="image/jpeg"/>
  <Override PartName="/xl/media/image218.jpeg" ContentType="image/jpeg"/>
  <Override PartName="/xl/media/image219.jpeg" ContentType="image/jpeg"/>
  <Override PartName="/xl/media/image220.jpeg" ContentType="image/jpeg"/>
  <Override PartName="/xl/media/image221.jpeg" ContentType="image/jpeg"/>
  <Override PartName="/xl/media/image222.jpeg" ContentType="image/jpeg"/>
  <Override PartName="/xl/media/image223.jpeg" ContentType="image/jpeg"/>
  <Override PartName="/xl/media/image224.jpeg" ContentType="image/jpeg"/>
  <Override PartName="/xl/media/image225.jpeg" ContentType="image/jpeg"/>
  <Override PartName="/xl/media/image226.jpeg" ContentType="image/jpeg"/>
  <Override PartName="/xl/media/image227.jpeg" ContentType="image/jpeg"/>
  <Override PartName="/xl/drawings/drawing2.xml" ContentType="application/vnd.openxmlformats-officedocument.drawing+xml"/>
  <Override PartName="/xl/media/image228.jpeg" ContentType="image/jpeg"/>
  <Override PartName="/xl/media/image229.jpeg" ContentType="image/jpeg"/>
  <Override PartName="/xl/media/image230.jpeg" ContentType="image/jpeg"/>
  <Override PartName="/xl/media/image231.jpeg" ContentType="image/jpeg"/>
  <Override PartName="/xl/media/image232.jpeg" ContentType="image/jpeg"/>
  <Override PartName="/xl/media/image233.jpeg" ContentType="image/jpeg"/>
  <Override PartName="/xl/media/image234.jpeg" ContentType="image/jpeg"/>
  <Override PartName="/xl/media/image235.jpeg" ContentType="image/jpeg"/>
  <Override PartName="/xl/media/image236.jpeg" ContentType="image/jpeg"/>
  <Override PartName="/xl/media/image237.jpeg" ContentType="image/jpeg"/>
  <Override PartName="/xl/media/image238.jpeg" ContentType="image/jpeg"/>
  <Override PartName="/xl/media/image239.jpeg" ContentType="image/jpeg"/>
  <Override PartName="/xl/media/image240.jpeg" ContentType="image/jpeg"/>
  <Override PartName="/xl/media/image241.jpeg" ContentType="image/jpeg"/>
  <Override PartName="/xl/media/image242.jpeg" ContentType="image/jpeg"/>
  <Override PartName="/xl/media/image243.jpeg" ContentType="image/jpeg"/>
  <Override PartName="/xl/media/image244.jpeg" ContentType="image/jpeg"/>
  <Override PartName="/xl/media/image245.jpeg" ContentType="image/jpeg"/>
  <Override PartName="/xl/media/image246.jpeg" ContentType="image/jpeg"/>
  <Override PartName="/xl/media/image247.jpeg" ContentType="image/jpeg"/>
  <Override PartName="/xl/media/image248.jpeg" ContentType="image/jpeg"/>
  <Override PartName="/xl/media/image249.jpeg" ContentType="image/jpeg"/>
  <Override PartName="/xl/media/image250.jpeg" ContentType="image/jpeg"/>
  <Override PartName="/xl/media/image251.jpeg" ContentType="image/jpeg"/>
  <Override PartName="/xl/media/image252.jpeg" ContentType="image/jpeg"/>
  <Override PartName="/xl/media/image253.jpeg" ContentType="image/jpeg"/>
  <Override PartName="/xl/media/image254.jpeg" ContentType="image/jpeg"/>
  <Override PartName="/xl/media/image255.jpeg" ContentType="image/jpeg"/>
  <Override PartName="/xl/media/image256.jpeg" ContentType="image/jpeg"/>
  <Override PartName="/xl/media/image257.jpeg" ContentType="image/jpeg"/>
  <Override PartName="/xl/media/image258.jpeg" ContentType="image/jpeg"/>
  <Override PartName="/xl/media/image259.jpeg" ContentType="image/jpeg"/>
  <Override PartName="/xl/media/image260.jpeg" ContentType="image/jpeg"/>
  <Override PartName="/xl/media/image261.jpeg" ContentType="image/jpeg"/>
  <Override PartName="/xl/media/image262.jpeg" ContentType="image/jpeg"/>
  <Override PartName="/xl/media/image263.jpeg" ContentType="image/jpeg"/>
  <Override PartName="/xl/media/image264.jpeg" ContentType="image/jpeg"/>
  <Override PartName="/xl/media/image265.jpeg" ContentType="image/jpeg"/>
  <Override PartName="/xl/media/image266.jpeg" ContentType="image/jpeg"/>
  <Override PartName="/xl/media/image267.jpeg" ContentType="image/jpeg"/>
  <Override PartName="/xl/media/image268.jpeg" ContentType="image/jpeg"/>
  <Override PartName="/xl/media/image269.jpeg" ContentType="image/jpeg"/>
  <Override PartName="/xl/media/image270.jpeg" ContentType="image/jpeg"/>
  <Override PartName="/xl/media/image271.jpeg" ContentType="image/jpeg"/>
  <Override PartName="/xl/media/image272.jpeg" ContentType="image/jpeg"/>
  <Override PartName="/xl/media/image273.jpeg" ContentType="image/jpeg"/>
  <Override PartName="/xl/media/image274.jpeg" ContentType="image/jpeg"/>
  <Override PartName="/xl/media/image275.jpeg" ContentType="image/jpeg"/>
  <Override PartName="/xl/media/image276.jpeg" ContentType="image/jpeg"/>
  <Override PartName="/xl/media/image277.jpeg" ContentType="image/jpeg"/>
  <Override PartName="/xl/media/image278.jpeg" ContentType="image/jpeg"/>
  <Override PartName="/xl/media/image279.jpeg" ContentType="image/jpeg"/>
  <Override PartName="/xl/media/image280.jpeg" ContentType="image/jpeg"/>
  <Override PartName="/xl/media/image281.jpeg" ContentType="image/jpeg"/>
  <Override PartName="/xl/media/image282.jpeg" ContentType="image/jpeg"/>
  <Override PartName="/xl/media/image283.jpeg" ContentType="image/jpeg"/>
  <Override PartName="/xl/media/image284.jpeg" ContentType="image/jpeg"/>
  <Override PartName="/xl/media/image285.jpeg" ContentType="image/jpeg"/>
  <Override PartName="/xl/media/image286.jpeg" ContentType="image/jpeg"/>
  <Override PartName="/xl/media/image287.jpeg" ContentType="image/jpeg"/>
  <Override PartName="/xl/media/image288.jpeg" ContentType="image/jpeg"/>
  <Override PartName="/xl/media/image289.jpeg" ContentType="image/jpeg"/>
  <Override PartName="/xl/media/image290.jpeg" ContentType="image/jpeg"/>
  <Override PartName="/xl/media/image291.jpeg" ContentType="image/jpeg"/>
  <Override PartName="/xl/media/image292.jpeg" ContentType="image/jpeg"/>
  <Override PartName="/xl/media/image293.jpeg" ContentType="image/jpeg"/>
  <Override PartName="/xl/media/image294.jpeg" ContentType="image/jpeg"/>
  <Override PartName="/xl/media/image295.jpeg" ContentType="image/jpeg"/>
  <Override PartName="/xl/media/image296.jpeg" ContentType="image/jpeg"/>
  <Override PartName="/xl/media/image297.jpeg" ContentType="image/jpeg"/>
  <Override PartName="/xl/media/image298.jpeg" ContentType="image/jpeg"/>
  <Override PartName="/xl/media/image299.jpeg" ContentType="image/jpeg"/>
  <Override PartName="/xl/media/image300.jpeg" ContentType="image/jpeg"/>
  <Override PartName="/xl/media/image301.jpeg" ContentType="image/jpeg"/>
  <Override PartName="/xl/media/image302.jpeg" ContentType="image/jpeg"/>
  <Override PartName="/xl/media/image303.jpeg" ContentType="image/jpeg"/>
  <Override PartName="/xl/media/image304.jpeg" ContentType="image/jpeg"/>
  <Override PartName="/xl/media/image305.jpeg" ContentType="image/jpeg"/>
  <Override PartName="/xl/media/image306.jpeg" ContentType="image/jpeg"/>
  <Override PartName="/xl/media/image307.jpeg" ContentType="image/jpeg"/>
  <Override PartName="/xl/media/image308.jpeg" ContentType="image/jpeg"/>
  <Override PartName="/xl/media/image309.jpeg" ContentType="image/jpeg"/>
  <Override PartName="/xl/media/image310.jpeg" ContentType="image/jpeg"/>
  <Override PartName="/xl/media/image311.jpeg" ContentType="image/jpeg"/>
  <Override PartName="/xl/media/image312.jpeg" ContentType="image/jpeg"/>
  <Override PartName="/xl/media/image313.jpeg" ContentType="image/jpeg"/>
  <Override PartName="/xl/media/image314.jpeg" ContentType="image/jpeg"/>
  <Override PartName="/xl/media/image315.jpeg" ContentType="image/jpeg"/>
  <Override PartName="/xl/media/image316.jpeg" ContentType="image/jpeg"/>
  <Override PartName="/xl/media/image317.jpeg" ContentType="image/jpeg"/>
  <Override PartName="/xl/media/image318.jpeg" ContentType="image/jpeg"/>
  <Override PartName="/xl/media/image319.jpeg" ContentType="image/jpeg"/>
  <Override PartName="/xl/media/image320.jpeg" ContentType="image/jpeg"/>
  <Override PartName="/xl/media/image321.jpeg" ContentType="image/jpeg"/>
  <Override PartName="/xl/media/image322.jpeg" ContentType="image/jpeg"/>
  <Override PartName="/xl/media/image323.jpeg" ContentType="image/jpeg"/>
  <Override PartName="/xl/media/image324.jpeg" ContentType="image/jpeg"/>
  <Override PartName="/xl/media/image325.jpeg" ContentType="image/jpeg"/>
  <Override PartName="/xl/media/image326.jpeg" ContentType="image/jpeg"/>
  <Override PartName="/xl/media/image327.jpeg" ContentType="image/jpeg"/>
  <Override PartName="/xl/media/image328.jpeg" ContentType="image/jpeg"/>
  <Override PartName="/xl/media/image329.jpeg" ContentType="image/jpeg"/>
  <Override PartName="/xl/media/image330.jpeg" ContentType="image/jpeg"/>
  <Override PartName="/xl/media/image331.jpeg" ContentType="image/jpeg"/>
  <Override PartName="/xl/media/image332.jpeg" ContentType="image/jpeg"/>
  <Override PartName="/xl/media/image333.jpeg" ContentType="image/jpeg"/>
  <Override PartName="/xl/media/image334.jpeg" ContentType="image/jpeg"/>
  <Override PartName="/xl/media/image335.jpeg" ContentType="image/jpeg"/>
  <Override PartName="/xl/media/image336.jpeg" ContentType="image/jpeg"/>
  <Override PartName="/xl/media/image337.jpeg" ContentType="image/jpeg"/>
  <Override PartName="/xl/media/image338.jpeg" ContentType="image/jpeg"/>
  <Override PartName="/xl/media/image339.jpeg" ContentType="image/jpeg"/>
  <Override PartName="/xl/media/image340.jpeg" ContentType="image/jpeg"/>
  <Override PartName="/xl/media/image341.jpeg" ContentType="image/jpeg"/>
  <Override PartName="/xl/media/image342.jpeg" ContentType="image/jpeg"/>
  <Override PartName="/xl/media/image343.jpeg" ContentType="image/jpeg"/>
  <Override PartName="/xl/media/image344.jpeg" ContentType="image/jpeg"/>
  <Override PartName="/xl/media/image345.jpeg" ContentType="image/jpeg"/>
  <Override PartName="/xl/media/image346.jpeg" ContentType="image/jpeg"/>
  <Override PartName="/xl/media/image347.jpeg" ContentType="image/jpeg"/>
  <Override PartName="/xl/media/image348.jpeg" ContentType="image/jpeg"/>
  <Override PartName="/xl/media/image349.jpeg" ContentType="image/jpeg"/>
  <Override PartName="/xl/media/image350.jpeg" ContentType="image/jpeg"/>
  <Override PartName="/xl/media/image351.jpeg" ContentType="image/jpeg"/>
  <Override PartName="/xl/media/image352.jpeg" ContentType="image/jpeg"/>
  <Override PartName="/xl/media/image353.jpeg" ContentType="image/jpeg"/>
  <Override PartName="/xl/media/image354.jpeg" ContentType="image/jpeg"/>
  <Override PartName="/xl/media/image355.jpeg" ContentType="image/jpeg"/>
  <Override PartName="/xl/media/image356.jpeg" ContentType="image/jpeg"/>
  <Override PartName="/xl/media/image357.jpeg" ContentType="image/jpeg"/>
  <Override PartName="/xl/media/image358.jpeg" ContentType="image/jpeg"/>
  <Override PartName="/xl/media/image359.jpeg" ContentType="image/jpeg"/>
  <Override PartName="/xl/media/image360.jpeg" ContentType="image/jpeg"/>
  <Override PartName="/xl/media/image361.jpeg" ContentType="image/jpeg"/>
  <Override PartName="/xl/media/image362.jpeg" ContentType="image/jpeg"/>
  <Override PartName="/xl/media/image363.jpeg" ContentType="image/jpeg"/>
  <Override PartName="/xl/media/image364.jpeg" ContentType="image/jpeg"/>
  <Override PartName="/xl/media/image365.jpeg" ContentType="image/jpeg"/>
  <Override PartName="/xl/media/image366.jpeg" ContentType="image/jpeg"/>
  <Override PartName="/xl/media/image367.jpeg" ContentType="image/jpeg"/>
  <Override PartName="/xl/media/image368.jpeg" ContentType="image/jpeg"/>
  <Override PartName="/xl/media/image369.jpeg" ContentType="image/jpeg"/>
  <Override PartName="/xl/media/image370.jpeg" ContentType="image/jpeg"/>
  <Override PartName="/xl/media/image371.jpeg" ContentType="image/jpeg"/>
  <Override PartName="/xl/media/image372.jpeg" ContentType="image/jpeg"/>
  <Override PartName="/xl/media/image373.jpeg" ContentType="image/jpeg"/>
  <Override PartName="/xl/media/image374.jpeg" ContentType="image/jpeg"/>
  <Override PartName="/xl/media/image375.jpeg" ContentType="image/jpeg"/>
  <Override PartName="/xl/media/image376.jpeg" ContentType="image/jpeg"/>
  <Override PartName="/xl/drawings/drawing3.xml" ContentType="application/vnd.openxmlformats-officedocument.drawing+xml"/>
  <Override PartName="/xl/media/image377.jpeg" ContentType="image/jpeg"/>
  <Override PartName="/xl/media/image378.jpeg" ContentType="image/jpeg"/>
  <Override PartName="/xl/media/image379.jpeg" ContentType="image/jpeg"/>
  <Override PartName="/xl/media/image380.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Override PartName="/xl/media/image381.jpeg" ContentType="image/jpeg"/>
  <Override PartName="/xl/drawings/drawing6.xml" ContentType="application/vnd.openxmlformats-officedocument.drawing+xml"/>
  <Override PartName="/xl/drawings/drawing7.xml" ContentType="application/vnd.openxmlformats-officedocument.drawing+xml"/>
  <Override PartName="/xl/media/image382.jpeg" ContentType="image/jpeg"/>
  <Override PartName="/xl/media/image383.jpeg" ContentType="image/jpeg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384.jpeg" ContentType="image/jpeg"/>
  <Override PartName="/xl/drawings/drawing10.xml" ContentType="application/vnd.openxmlformats-officedocument.drawing+xml"/>
  <Override PartName="/xl/media/image385.jpeg" ContentType="image/jpeg"/>
  <Override PartName="/xl/media/image386.jpeg" ContentType="image/jpeg"/>
  <Override PartName="/xl/media/image387.jpeg" ContentType="image/jpeg"/>
  <Override PartName="/xl/media/image388.jpeg" ContentType="image/jpeg"/>
</Types>
</file>

<file path=_rels/.rels><?xml version="1.0" encoding="UTF-8"?>
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3" Type="http://schemas.openxmlformats.org/officeDocument/2006/relationships/officeDocument" Target="xl/workbook.xml"/></Relationships>

</file>

<file path=xl/workbook.xml><?xml version="1.0" encoding="utf-8"?>
<workbook xmlns:r="http://schemas.openxmlformats.org/officeDocument/2006/relationships" xmlns="http://schemas.openxmlformats.org/spreadsheetml/2006/main">
  <bookViews>
    <workbookView xWindow="0" yWindow="40" windowWidth="15960" windowHeight="18080"/>
  </bookViews>
  <sheets>
    <sheet name="2-Saldos em Estoque (2)" sheetId="1" r:id="rId4"/>
    <sheet name="1-Parametros" sheetId="2" r:id="rId5"/>
    <sheet name="CATALOGO" sheetId="3" r:id="rId6"/>
    <sheet name="PRODUTOS ESGOTADOS" sheetId="4" r:id="rId7"/>
    <sheet name="Planilha9" sheetId="5" r:id="rId8"/>
    <sheet name="Planilha4" sheetId="6" r:id="rId9"/>
    <sheet name="Planilha10" sheetId="7" r:id="rId10"/>
    <sheet name="Planilha3" sheetId="8" r:id="rId11"/>
    <sheet name="Planilha8" sheetId="9" r:id="rId12"/>
    <sheet name="Planilha7" sheetId="10" r:id="rId13"/>
    <sheet name="Planilha6" sheetId="11" r:id="rId14"/>
    <sheet name="Planilha2" sheetId="12" r:id="rId15"/>
    <sheet name="Planilha5" sheetId="13" r:id="rId16"/>
    <sheet name="Planilha1" sheetId="14" r:id="rId17"/>
  </sheets>
</workbook>
</file>

<file path=xl/comments1.xml><?xml version="1.0" encoding="utf-8"?>
<comments xmlns="http://schemas.openxmlformats.org/spreadsheetml/2006/main">
  <authors>
    <author>Daniele Chen</author>
  </authors>
  <commentList>
    <comment ref="F486" authorId="0">
      <text>
        <r>
          <rPr>
            <sz val="11"/>
            <color indexed="8"/>
            <rFont val="Helvetica Neue"/>
          </rPr>
          <t>Daniele Chen:
médio</t>
        </r>
      </text>
    </comment>
    <comment ref="F487" authorId="0">
      <text>
        <r>
          <rPr>
            <sz val="11"/>
            <color indexed="8"/>
            <rFont val="Helvetica Neue"/>
          </rPr>
          <t>Daniele Chen:
médio</t>
        </r>
      </text>
    </comment>
    <comment ref="F525" authorId="0">
      <text>
        <r>
          <rPr>
            <sz val="11"/>
            <color indexed="8"/>
            <rFont val="Helvetica Neue"/>
          </rPr>
          <t>Daniele Chen:
médio</t>
        </r>
      </text>
    </comment>
  </commentList>
</comments>
</file>

<file path=xl/sharedStrings.xml><?xml version="1.0" encoding="utf-8"?>
<sst xmlns="http://schemas.openxmlformats.org/spreadsheetml/2006/main" uniqueCount="1729">
  <si>
    <t>SUPORTE DE CELULAR MODULAR AUTOMOTIVO UN</t>
  </si>
  <si>
    <t>ACTION CAMERA 4K UNICA/UNICO</t>
  </si>
  <si>
    <t xml:space="preserve">TUBO C/ 60 PILHA DE CARBONO DE ZINCO AA R6 </t>
  </si>
  <si>
    <t>TUBO C/ 60 PILHA DE CARBONO DE ZINCO AAA -R03</t>
  </si>
  <si>
    <t xml:space="preserve">CARTELA C/4 PILHA  ALCALINA - AA LR6 </t>
  </si>
  <si>
    <t>CARTELA C/4 PILHA DE CARBONO DE ZINCO AA - R6</t>
  </si>
  <si>
    <t xml:space="preserve">CARTELA C /4 PILHA ALCALINA - AAA LR03 </t>
  </si>
  <si>
    <t xml:space="preserve">CARTELA C /4 PILHA DE CARBONO DE ZINCO AAA - R3 </t>
  </si>
  <si>
    <t>APARELHO RECEPTOR DE RADIO 10W/UNICA</t>
  </si>
  <si>
    <t>BOCAL DE LAMPADA 7W/RGB</t>
  </si>
  <si>
    <t>RING LIGHT  DE CELULAR UNICA/UNICO</t>
  </si>
  <si>
    <t>SUPORTE CELULAR ROBO UNICA/UNICO</t>
  </si>
  <si>
    <t>RING LIGHT 10 COM TRIPE UNICA/UNICO</t>
  </si>
  <si>
    <t>PULVERIZADOR DE AR UNICA/UNICO</t>
  </si>
  <si>
    <t>BULBO RGB C/ CONTROLE  A50 - 3W 5W/RGB</t>
  </si>
  <si>
    <t>BULBO RGB C/ CONTROLE  A60 - 5W 5W/RGB</t>
  </si>
  <si>
    <t>BULBO RGB C/ CONTROLE  A70 - 10W UNICA/U</t>
  </si>
  <si>
    <t>LUZ DE FESTA COLORIDO 18 LEDS 10W/COLORI</t>
  </si>
  <si>
    <t>LASER DE FESTA UNICA/COLORIDA</t>
  </si>
  <si>
    <t>FONE BLUETOOTH JB950 UNICA/UNICO</t>
  </si>
  <si>
    <t>SUPORTE DE CELULAR 360 C/ TRIPE UNICA/UN</t>
  </si>
  <si>
    <t>SUPORTE DE CELULAR 228 C/ TRIPE UNICA/UN</t>
  </si>
  <si>
    <t>LAMPADA BLUETOOTH C/ CONTROLE 5W/RGB</t>
  </si>
  <si>
    <t>GLOBO DE LUZ GIRATORIA C/ BLUETOOTH 5W/R</t>
  </si>
  <si>
    <t>CASE DE HD 3.0 UNICA/UNICO</t>
  </si>
  <si>
    <t>RING LIGHT 12 C/ SUPORTE 1.2 M 12W/UNICA</t>
  </si>
  <si>
    <t>CAIXA DE SOM 5W/UNICA</t>
  </si>
  <si>
    <t>ARANDELA LUZ DE ESPELHO 5W/UNICA</t>
  </si>
  <si>
    <t>FONTE NOTEBBOK UNIVERSAL UNICA/UNICO</t>
  </si>
  <si>
    <t>REFLETOR LASER HOLOGRAFICO UNICA/UNICO</t>
  </si>
  <si>
    <t>LAMPADA GIRATORIA 5W/RGB</t>
  </si>
  <si>
    <t>REPETIDOR DE WI-FI 300M UNICA/UNICO</t>
  </si>
  <si>
    <t>CONTROLE PS3 UNICA/UNICO</t>
  </si>
  <si>
    <t>TORNOZELEIRA GEL AZUL/UNICO</t>
  </si>
  <si>
    <t>CABO HDMI -  5M UNICA/UNICO</t>
  </si>
  <si>
    <t>CABO HDMI 3M UNICA/UNICO</t>
  </si>
  <si>
    <t>CABO HDMI 1,5 M UNICA/UNICO</t>
  </si>
  <si>
    <t>ESPETO DE LED COLOR UNICA/UNICA</t>
  </si>
  <si>
    <t>FONTE DE ALIMENTACAO -12V 5A UNICA/UNICO</t>
  </si>
  <si>
    <t>CABO VGA/VGA -1,5 MT UNICA/UNICO</t>
  </si>
  <si>
    <t>CABO VGA/VGA - 5 MT UNICA/UNICO</t>
  </si>
  <si>
    <t>CABO VGA 10M UNICA/UNICO</t>
  </si>
  <si>
    <t>CABO VGA 15M UNICA/UNICO</t>
  </si>
  <si>
    <t>LUVA PET UNICA/UNICO</t>
  </si>
  <si>
    <t>CABO RCA AUDIO E VIDEO 1.5M UNICA/UNICO</t>
  </si>
  <si>
    <t>KIT MICROFONE SEM FIO UHF WG-2009 UNICA/</t>
  </si>
  <si>
    <t>MAQUINA FUMACA GELO SECO UNICA/UNICO</t>
  </si>
  <si>
    <t>VGA CABLE 3M - CABO VGA - 3M UNICA/UNICO</t>
  </si>
  <si>
    <t>CABO ADAPTADOR HDMI / VGA UNICA/UNICO</t>
  </si>
  <si>
    <t>CABO PARA FONTE DE ALIMENTACAO UNICA/UNI</t>
  </si>
  <si>
    <t>PULVERIZADOR DE AR MOD 001</t>
  </si>
  <si>
    <t>PULVERIZADOR DE AR MOD 002</t>
  </si>
  <si>
    <t>PULVERIZADOR DE AR MOD 003</t>
  </si>
  <si>
    <t>PULVERIZADOR DE AR MOD 004</t>
  </si>
  <si>
    <t>PULVERIZADOR DE AR MOD 005</t>
  </si>
  <si>
    <t>PULVERIZADOR DE AR MOD 006</t>
  </si>
  <si>
    <t>PULVERIZADOR DE AR MOD 007</t>
  </si>
  <si>
    <t>NICER QUICK 5 IN 1 UNICA/UNICA</t>
  </si>
  <si>
    <t>PLACA LUMINOSA UBER VIA ISQUEIRO VERDE U</t>
  </si>
  <si>
    <t>PLACA UBER ISQUEIRO AZUL UNICA/UNICO</t>
  </si>
  <si>
    <t>FONTE DE ALIMENTACAO NOTEBOOK HP</t>
  </si>
  <si>
    <t>MINI VENTILADOR COM ALIMENTACAO USB UNIC</t>
  </si>
  <si>
    <t>CARREGADOR DE BATERIA PORTATIL UNICA/UNI</t>
  </si>
  <si>
    <t>GARRAFA E ESPREMEDOR DE LARANJA UNICA/UN</t>
  </si>
  <si>
    <t>APARELHO PILUMINICACAO FESTA 12 LEDS UNI</t>
  </si>
  <si>
    <t>APARELHO P/ ILUMINACAO FESTA MULTICOLORI</t>
  </si>
  <si>
    <t>APARELHO DE ILUMINACAO  FESTA-CANHAO-36</t>
  </si>
  <si>
    <t>CAIXA DE SOM BLUETOOTH BLOW UNICA/UNICO</t>
  </si>
  <si>
    <t>UBER AZUL USB UNICA/UNICA</t>
  </si>
  <si>
    <t>PLACA UBER VERDE USB UNICA/UNICA</t>
  </si>
  <si>
    <t xml:space="preserve"> LUZ SINALIZADOR VERMELHO</t>
  </si>
  <si>
    <t>COPO RETRATIL 350 ML UNICA/UNICO</t>
  </si>
  <si>
    <t>PINTA FACIL ( KIT COM 6 ) UNICA/UNICO</t>
  </si>
  <si>
    <t>ESPELHO DE MAQUIAGEM UNICA/UNICO</t>
  </si>
  <si>
    <t>MICRO CAMERA DE SEGURANCA AHD 720P 1.0MO</t>
  </si>
  <si>
    <t>CAMERA PINHOLE AHD 720P C/ AUDIO INCLUSO</t>
  </si>
  <si>
    <t>SUPORTE CELULAR DE MESA</t>
  </si>
  <si>
    <t>MINI APARELHO RECEPTOR DE RADIO FM UNICA</t>
  </si>
  <si>
    <t>CARREGADOR DE XBOX UNICA/UNICO</t>
  </si>
  <si>
    <t>CAIXA DE SOM BLUETOOTH 10W/UNICA</t>
  </si>
  <si>
    <t>BALANCA DE 10 KG</t>
  </si>
  <si>
    <t>BALANÇA DE OURO</t>
  </si>
  <si>
    <t>BALANÇA DE 180KG</t>
  </si>
  <si>
    <t>DVR - 4 CANAIS UNICA/UNICO</t>
  </si>
  <si>
    <t>DVR - 8 CANAIS UNICA/UNICO</t>
  </si>
  <si>
    <t>DVR 16 CANAIS UNICA/UNICO</t>
  </si>
  <si>
    <t>FONTE DE ALIMENTACAO EM PLASTICO 5A UNIC</t>
  </si>
  <si>
    <t>BNC MOLA</t>
  </si>
  <si>
    <t>CONECTOR P4 ENERGIA</t>
  </si>
  <si>
    <t>CAMERA P/ AUTO, ACIONADA A RE 12V UNICA/</t>
  </si>
  <si>
    <t>CAMERA IP WIFI ROBO 3 ANTENAS</t>
  </si>
  <si>
    <t>BNC BORNER ENGATE RAPIDO</t>
  </si>
  <si>
    <t>SUPORTE DE CELULAR DE MESA COM PE UNICA/</t>
  </si>
  <si>
    <t>LAMPADA BULBO RGB 3W</t>
  </si>
  <si>
    <t>CAIXA DE SOM Q3</t>
  </si>
  <si>
    <t>ILUMINADOR PORT. C/TRIPE - 19CM - 2,1 UN</t>
  </si>
  <si>
    <t>LAMPADA BULBO RGB 5W</t>
  </si>
  <si>
    <t>ILUMINADOR PORT. C/TRIPE - 14CM -1.6M 6W</t>
  </si>
  <si>
    <t>LAMPADA BULBORGB 10W</t>
  </si>
  <si>
    <t>ILUMINIADOR PORTATIL RING LIGHT LED 8 8W</t>
  </si>
  <si>
    <t>CANHÃO DE PAR LED 36 LEDS</t>
  </si>
  <si>
    <t>RING LIGHT - 10 POL 10W/TRICOLOR FR/NE/Q</t>
  </si>
  <si>
    <t>ILUMINADOR PORT. C/TRIPE - 19CM - 2,1 12</t>
  </si>
  <si>
    <t>RING LIGHT  - 14 POL 14W/TRICOLOR FR/NE/</t>
  </si>
  <si>
    <t>RING LIGHT - 14 POL C/ CONTROLE 14W/TRIC</t>
  </si>
  <si>
    <t>RING LIGHT - 14 POL 14W/TRICOLOR FR/NE/Q</t>
  </si>
  <si>
    <t>GLOBO DE LUZ GIRATORIA</t>
  </si>
  <si>
    <t>FONE GAMER P2 MOD .0001</t>
  </si>
  <si>
    <t>FONE GAMER P2 MOD .0002</t>
  </si>
  <si>
    <t>TRIPE ILUMUNACAO R. LIGHT AJUSTAVEL 50CM</t>
  </si>
  <si>
    <t>TRIPE DE RING LIGHT - 2.10 CM UNICA/UNIC</t>
  </si>
  <si>
    <t>RING LIGHT - 10 POL RGB 10W/RGB</t>
  </si>
  <si>
    <t>RING LIGHT DE CELULAR 10W/RGB</t>
  </si>
  <si>
    <t>MINI CAMERA IP SPORT</t>
  </si>
  <si>
    <t>2FONES DE OUVIDO SEM FIO C MICROFONE I12</t>
  </si>
  <si>
    <t>2FONES DE OUVIDO SEM FIO C MICROFONE I15</t>
  </si>
  <si>
    <t>2FONES DE OUVIDO SEM FIO C MICROFONE I16</t>
  </si>
  <si>
    <t>FONE DE OUVIDO  JB</t>
  </si>
  <si>
    <t>ESPELHO COM LED MAQUIAGEM UNICA/UNICO</t>
  </si>
  <si>
    <t>CAIXA DE SOM BT-1819 UNICA/UNICO</t>
  </si>
  <si>
    <t>CENTRAL MULTIMIDIA 2 DIM</t>
  </si>
  <si>
    <t>CENTRAL MULTIMIDIA 10 POLEGADAS ANDOID</t>
  </si>
  <si>
    <t>DISCO RIGIDO DE MEMORIA 120G - 2,5 POL U</t>
  </si>
  <si>
    <t>DISCO RIGIDO DE MEMORIA 240 GB - 2,5 POL</t>
  </si>
  <si>
    <t>FONTE 5A 110/220V</t>
  </si>
  <si>
    <t>FONTE 10A 110/220V</t>
  </si>
  <si>
    <t>FONTE 20A 110/220V</t>
  </si>
  <si>
    <t>RING LIGHT MULTI CELULAR</t>
  </si>
  <si>
    <t>SUPORTE ELAST DE PROTECAO P/PALMA DA MAO</t>
  </si>
  <si>
    <t>PROTETOR DE PANTURILHA  100% FIBRAS UNIC</t>
  </si>
  <si>
    <t>SUPORTE ELASTICO DE PROTECAO UNICA/UNICO</t>
  </si>
  <si>
    <t>JOELHEIRA ELAST. MUSCUL. NA REG. JOELHO</t>
  </si>
  <si>
    <t>CANELEIRA ELASTICA</t>
  </si>
  <si>
    <t>JOELHEIRA ELASTICA REFORCADO UNICA/UNICO</t>
  </si>
  <si>
    <t>ROLO DE MICROAGULHAS P/ MASSAGEM NO ROST</t>
  </si>
  <si>
    <t>FERRAMENTA MANUAL - RALADOR DE VERDURAS</t>
  </si>
  <si>
    <t>ELASTICO P/ EXERCICIOS FISICOS C/5 PECAS</t>
  </si>
  <si>
    <t>ELASTICOS P/ TREINOS DE RESISTENCIA 11PC</t>
  </si>
  <si>
    <t>CINTA COLETE P/ COLUNA E LOMBAR UNICA/UN</t>
  </si>
  <si>
    <t>SUPORTE P ESCOVA E PASTA DENTE PLASTICO</t>
  </si>
  <si>
    <t>ELASTICOS P/ TREINOS DE RESISTENCIA UNIC</t>
  </si>
  <si>
    <t>AMOLADOR ELETRICO PORTATIL UNICA/UNICO</t>
  </si>
  <si>
    <t>BARBEADOR ELETRICO COM 3 PENTES EM PLAST</t>
  </si>
  <si>
    <t>DISPENSER - PORTA SABONTE LIQUIDO UNICA/</t>
  </si>
  <si>
    <t>FERRAMENTA MANUAL - PICADOR, MOEDOR UNIC</t>
  </si>
  <si>
    <t>TRITURADOR P ALIMENTOS LIQUIDOS 12V UNIC</t>
  </si>
  <si>
    <t>ASPIRADOR NASAL PORTATIL C/ BICO SILICON</t>
  </si>
  <si>
    <t>ABAJUR DE LUA UNICA/UNICO</t>
  </si>
  <si>
    <t>GAMEPAD UNICA/UNICO</t>
  </si>
  <si>
    <t>LAMPADA ROTATIVA LED RGB UNICA/UNICO</t>
  </si>
  <si>
    <t>OXIMETRO UNICA/UNICO</t>
  </si>
  <si>
    <t>BOMBA DE AGUA  AUTOMATICA UNICA/UNICO</t>
  </si>
  <si>
    <t>PLUVERIZADOR DE AR UNICA/UNICO</t>
  </si>
  <si>
    <t>MINI BALANCA DIGITAL UNICA/UNICO</t>
  </si>
  <si>
    <t>TAMPA POTE PLASTICO UNICA/UNICO</t>
  </si>
  <si>
    <t>ADAPTADOR HDMI/VGA UNICA/UNICO</t>
  </si>
  <si>
    <t>MICROFONE COM FIO - 3 METROS UNICA/UNICO</t>
  </si>
  <si>
    <t>MICROFONE COM FONE - 2.5 METROS PRETO/UN</t>
  </si>
  <si>
    <t>MINI TRIPE RETRATIL UNICA/UNICO</t>
  </si>
  <si>
    <t>LUMINARIA LED LUA - 13 CM UNICA/UNICO</t>
  </si>
  <si>
    <t>LUMINARIA LED LUA - 15CM UNICA/UNICO</t>
  </si>
  <si>
    <t>UMIDIFICADOR / EVAPORADOR - VASO MADEIRA</t>
  </si>
  <si>
    <t>UMIDIFICADOR/ EVAPORAR - 3W UNICA/UNICO</t>
  </si>
  <si>
    <t>UMIDIFICADOR / EVAPORADOR COM LED UNICA/</t>
  </si>
  <si>
    <t>MINI UMIDIFICADOR/ EVAPORAR COM LED UNIC</t>
  </si>
  <si>
    <t>UMIDIFICADOR / EVAPORAR - BOLA MADEIRA U</t>
  </si>
  <si>
    <t>UMIDIFICADOR/ EVAPORAR /DIFUSOR UNICA/UN</t>
  </si>
  <si>
    <t>UMIDIFICADOR/ EVAPORAR /DIFUSOR- 3W UNIC</t>
  </si>
  <si>
    <t>CAIXA DE SOM BLUETOOTH 5W/UNICA</t>
  </si>
  <si>
    <t>UMIDIFICADOR/ EVAPORAR /DIFUSOR - 12CM U</t>
  </si>
  <si>
    <t>CAIXA DE SOM BLUETOOTH</t>
  </si>
  <si>
    <t xml:space="preserve">SKATE ELETRICO ( HOVERBOARD ) </t>
  </si>
  <si>
    <t>FONTE CARREGADOR DE HOVERBORD</t>
  </si>
  <si>
    <t>ROLO DE PINTURA MAGICO</t>
  </si>
  <si>
    <t>PINTA FACIL UNICA/UNICO</t>
  </si>
  <si>
    <t>ORGANIZADOR DE ROUPAS UNICA/UNICO</t>
  </si>
  <si>
    <t>LUMINARIA DE LUA UNICA/UNICO</t>
  </si>
  <si>
    <t>REMOVEDOR DE PELOS PARA ROUPA UNICA/UNIC</t>
  </si>
  <si>
    <t>5 EM 1 MASSAGEADOR UNICA/UNICO</t>
  </si>
  <si>
    <t>DERMAROLLER UNICA/UNICO</t>
  </si>
  <si>
    <t>DISPENSER AUTOMATICO DE PASTA DE DENTE U</t>
  </si>
  <si>
    <t>TRITURADOR DE ALIMENTOS UNICA/UNICO</t>
  </si>
  <si>
    <t>ABAJUR LUA ESTAMPADA UNICA/UNICO</t>
  </si>
  <si>
    <t>REPETIDOR WI-FI 300 MBPS SEM ANTENA</t>
  </si>
  <si>
    <t>SKATE ELETRICO ( HOVERBOARD ) UNICA/UNIC</t>
  </si>
  <si>
    <t>FATIADOR ESCORREDOR DE ALIMENTOS UNICA/U</t>
  </si>
  <si>
    <t>MESA SUPORTE C/ VENTILADOR P/ NOTEBOOK P</t>
  </si>
  <si>
    <t>SUPORTE ARTICULADO P/ NOTEBOOK T9 PRETO/</t>
  </si>
  <si>
    <t>MASSAGEADOR DE QUEIXO UNICA/UNICO</t>
  </si>
  <si>
    <t>REVOFLEX  XTREME UNICA/UNICO</t>
  </si>
  <si>
    <t>NICER FATIADOR DE ALIMENTOS UNICA/UNICO</t>
  </si>
  <si>
    <t>SUPORTE DE CELULAR UNICA/UNICO</t>
  </si>
  <si>
    <t>SUPORTE DE TV - FIXO UNICA/UNICO</t>
  </si>
  <si>
    <t>MINI GAME NINTENDO UNICA/UNICO</t>
  </si>
  <si>
    <t>MINI GAME SUPERNINTENDO UNICA/UNICO</t>
  </si>
  <si>
    <t>MINI GAME SUP UNICA/UNICO</t>
  </si>
  <si>
    <t>SUPORTE DE CELULAR DE MESA DOBRAVEL UNIC</t>
  </si>
  <si>
    <t>Parametros</t>
  </si>
  <si>
    <t>Pergunta</t>
  </si>
  <si>
    <t>Resposta</t>
  </si>
  <si>
    <t>Pergunta 01 : Aglutina por ?</t>
  </si>
  <si>
    <t>Armazem</t>
  </si>
  <si>
    <t>Pergunta 02 : Da Filial ?</t>
  </si>
  <si>
    <t>Pergunta 03 : Ate a Filial ?</t>
  </si>
  <si>
    <t>ZZ</t>
  </si>
  <si>
    <t>Pergunta 04 : Do Armazem ?</t>
  </si>
  <si>
    <t>05</t>
  </si>
  <si>
    <t>Pergunta 05 : Ate o Armazem ?</t>
  </si>
  <si>
    <t>Pergunta 06 : Do Produto ?</t>
  </si>
  <si>
    <t>Pergunta 07 : Ate o Produto ?</t>
  </si>
  <si>
    <t>ZZZZZZZZZZZZZZZ</t>
  </si>
  <si>
    <t>Pergunta 08 : Do Tipo ?</t>
  </si>
  <si>
    <t>Pergunta 09 : Ate o Tipo ?</t>
  </si>
  <si>
    <t>Pergunta 10 : Do Grupo ?</t>
  </si>
  <si>
    <t>Pergunta 11 : Ate o Grupo ?</t>
  </si>
  <si>
    <t>ZZZZ</t>
  </si>
  <si>
    <t>Pergunta 12 : Da Descricao do Produto ?</t>
  </si>
  <si>
    <t>Pergunta 13 : Ate a Descricao do Produto ?</t>
  </si>
  <si>
    <t>Pergunta 14 : Listar Prods C/ Saldo Zerado ?</t>
  </si>
  <si>
    <t>Nao</t>
  </si>
  <si>
    <t>Pergunta 15 : Saldo do Prod. a Considerar ?</t>
  </si>
  <si>
    <t>Atual</t>
  </si>
  <si>
    <t>Pergunta 16 : Listar Apenas Prod Sld Negat ?</t>
  </si>
  <si>
    <t>Pergunta 17 : Tipo da Descricao Produto ?</t>
  </si>
  <si>
    <t>Descr.Generica</t>
  </si>
  <si>
    <t>Pergunta 18 : Quantidade na 2a. U.M. ?</t>
  </si>
  <si>
    <t>Sim</t>
  </si>
  <si>
    <t>Pergunta 19 : Imprime descricao do Armazem ?</t>
  </si>
  <si>
    <t>CÓDIGO</t>
  </si>
  <si>
    <t>QNT NA CX</t>
  </si>
  <si>
    <t>ENTRADA</t>
  </si>
  <si>
    <t>QNT ENTR.</t>
  </si>
  <si>
    <t>QNT VEND.</t>
  </si>
  <si>
    <t>CÓD.</t>
  </si>
  <si>
    <t>CÓD. TOTAL</t>
  </si>
  <si>
    <t>ESTOQUE</t>
  </si>
  <si>
    <t>IMAGEM</t>
  </si>
  <si>
    <t>DESCRIÇÃO</t>
  </si>
  <si>
    <t>GRADE</t>
  </si>
  <si>
    <t>ACIMA                R$10.000</t>
  </si>
  <si>
    <t>ABAIXO                     R$ 9.999</t>
  </si>
  <si>
    <t>ABAIXO                     R$ 9.1000</t>
  </si>
  <si>
    <t>ABAIXO                     R$ 9.1001</t>
  </si>
  <si>
    <t xml:space="preserve">NOVIDADES </t>
  </si>
  <si>
    <t>LINHA INFANTIL E BRINQUEDOS</t>
  </si>
  <si>
    <t>UP-99906</t>
  </si>
  <si>
    <t>CHAPÉU PROTETOR DE BANHO PARA BEBÊ</t>
  </si>
  <si>
    <t>ROSA                                             AMARELO                                                   AZUL</t>
  </si>
  <si>
    <t>UP-99860</t>
  </si>
  <si>
    <t>POLVO DE PELÚCIA DO HUMOR GRANDE - 40 CM</t>
  </si>
  <si>
    <t>UP 99891</t>
  </si>
  <si>
    <t>PULSEIRA POP IT - CORES VARIADAS</t>
  </si>
  <si>
    <t>UP-99838</t>
  </si>
  <si>
    <t>POP IT OCTÁGONO</t>
  </si>
  <si>
    <t>UP-99839</t>
  </si>
  <si>
    <t>POP IT CORAÇÃO - GRANDE 20CM</t>
  </si>
  <si>
    <t>UP-99890</t>
  </si>
  <si>
    <t>BOLSA POP IT - MOD 1</t>
  </si>
  <si>
    <t>MICKEY                                        GIRAFA                                     COELHO                                    ALCE</t>
  </si>
  <si>
    <t>UP-99891</t>
  </si>
  <si>
    <t>BOLSA POP IT - MOD 2</t>
  </si>
  <si>
    <t>MICKEY                                          GIRAFA                                     COELHO                                    ALCE</t>
  </si>
  <si>
    <t>UP-88788</t>
  </si>
  <si>
    <t xml:space="preserve">VR BOX 2.0 - ÓCULOS DE REALIDADE VIRTUAL </t>
  </si>
  <si>
    <t>UP-88670</t>
  </si>
  <si>
    <t xml:space="preserve">CONTROLE GAMEPAD PARA CELULAR BLUETOOTH                                </t>
  </si>
  <si>
    <t>VG-88608</t>
  </si>
  <si>
    <t>MINI GAME NINTENDO RETRÔ CLASSIC 32 BITS</t>
  </si>
  <si>
    <t>ELETRÔNICO</t>
  </si>
  <si>
    <t>TECNOLOGIA INTELIGENTE</t>
  </si>
  <si>
    <t>UP-88129</t>
  </si>
  <si>
    <t xml:space="preserve">SENSOR DE MOVIMENTO INTELIGENTE WI FI </t>
  </si>
  <si>
    <t>ACESSÓRIO CELULAR</t>
  </si>
  <si>
    <t>UP-99819</t>
  </si>
  <si>
    <t>LÂMPADA INTELIGENTE 10W - RGB OU BRANCA - WI-FI - ALEXA E GOOGLE</t>
  </si>
  <si>
    <t>UP-99846</t>
  </si>
  <si>
    <t xml:space="preserve">CONTROLADOR WIFI INTELIGENT PARA FITA LED </t>
  </si>
  <si>
    <t>ACESSÓRIOS DE CELULAR</t>
  </si>
  <si>
    <t>071-0000000001</t>
  </si>
  <si>
    <t>SUPORTE DE CELULAR AUTOMOTIVO COM VENTOSA</t>
  </si>
  <si>
    <t>UP-99852</t>
  </si>
  <si>
    <t>SUPORTE PARA CELULAR REGULÁVEL E DOBRÁVEL</t>
  </si>
  <si>
    <t>SP-88619</t>
  </si>
  <si>
    <t xml:space="preserve">SUPORTE CELULAR MESA ROBÔ 360º INTELIGENTE </t>
  </si>
  <si>
    <t>UP 88608</t>
  </si>
  <si>
    <t>SUPORTE TRIPÉ DE CELULAR 360º MESA C/ REGULAGEM</t>
  </si>
  <si>
    <t>UP 88609</t>
  </si>
  <si>
    <t>SUPORTE TRIPÉ  DE CELULAR 228º MESA</t>
  </si>
  <si>
    <t xml:space="preserve">UP-88714   </t>
  </si>
  <si>
    <t>BASTÃO TRIPE SELFIE BLUETOOTH C/ ILUMINAÇÃO</t>
  </si>
  <si>
    <t>UP88500A</t>
  </si>
  <si>
    <t>SUPORTE DE CELULAR DE MESA COM PE FIXO</t>
  </si>
  <si>
    <t>UP-88856</t>
  </si>
  <si>
    <t xml:space="preserve">SUPORTE DE CARRO MAGNÉTICO </t>
  </si>
  <si>
    <t>UP-88857</t>
  </si>
  <si>
    <t xml:space="preserve">SUPORTE DE CARRO </t>
  </si>
  <si>
    <t>UP-89101</t>
  </si>
  <si>
    <t xml:space="preserve">SUPORTE DE PLÁSTICO MÓVEL ARTICULADO </t>
  </si>
  <si>
    <t>UP-88782</t>
  </si>
  <si>
    <t>SUPORTE DE CELULAR MESA METÁLICO AJUSTÁVEL                    (VERDE, PRETO, BRANCO E ROSA)</t>
  </si>
  <si>
    <t>VERDE                                                    PRETO                                                    BRANCO                                             ROSA</t>
  </si>
  <si>
    <t>UP-88870</t>
  </si>
  <si>
    <t>CABO USB IMÃ 3 ENTRADAS</t>
  </si>
  <si>
    <t>WF-05000</t>
  </si>
  <si>
    <t>SUPORTE DE CELULAR DE MESA PLASTICO UNIVERSAL</t>
  </si>
  <si>
    <t>CABOS, CONECTORES E CONVERSORES</t>
  </si>
  <si>
    <t xml:space="preserve">UP 88607 </t>
  </si>
  <si>
    <t>FONE BLUETOOTH EVEREST CORES VARIADAS</t>
  </si>
  <si>
    <t>UP*88613</t>
  </si>
  <si>
    <t xml:space="preserve">FONE DE OUVIDO HEADSET COM FIO </t>
  </si>
  <si>
    <t>UP-88785</t>
  </si>
  <si>
    <t xml:space="preserve">CASE 2.5 PARA HD EXTERNO </t>
  </si>
  <si>
    <t>UP*88621</t>
  </si>
  <si>
    <t>REPETIDOR DE SINAL WI-FI 4 ANTENAS PIX- LINK</t>
  </si>
  <si>
    <t>UP*88622</t>
  </si>
  <si>
    <t>CONTROLE PS3 USB</t>
  </si>
  <si>
    <t>UP-58019</t>
  </si>
  <si>
    <t xml:space="preserve">CABO HDMI -  5 METROS </t>
  </si>
  <si>
    <t>UP-58341000001</t>
  </si>
  <si>
    <t>CABO VGA -1,5 METROS</t>
  </si>
  <si>
    <t>CABO USB IMÃ - 3 ENTRADAS</t>
  </si>
  <si>
    <t>CABO HDMI - 5 METROS</t>
  </si>
  <si>
    <t>UP-58021</t>
  </si>
  <si>
    <t>CABO HDMI - 10 METROS</t>
  </si>
  <si>
    <t>UP-58276</t>
  </si>
  <si>
    <t>CABO HDMI - 15 METROS</t>
  </si>
  <si>
    <t>UP-99905</t>
  </si>
  <si>
    <t>CABO HDMI - 30 METROS</t>
  </si>
  <si>
    <t>UP-58624</t>
  </si>
  <si>
    <t>CABO VGA - 3 METROS</t>
  </si>
  <si>
    <t>UP-58626</t>
  </si>
  <si>
    <t>CABO ADAPTADOR HDMI / VGA</t>
  </si>
  <si>
    <t>UP-58702</t>
  </si>
  <si>
    <t>FONTE DE ALIMENTAÇÃO NOTEBOOK HP</t>
  </si>
  <si>
    <t xml:space="preserve">                                                UP-85506 /414          </t>
  </si>
  <si>
    <t>FONTE 5A COLMÉIA 110/220V</t>
  </si>
  <si>
    <t>SEGURANÇA</t>
  </si>
  <si>
    <t>UP-88416</t>
  </si>
  <si>
    <t>FONTE DE ALIMENTAÇÃO C/ COOLER 15A</t>
  </si>
  <si>
    <t xml:space="preserve"> UP-85507</t>
  </si>
  <si>
    <t>FONTE 10A COLMÉIA 110/220V</t>
  </si>
  <si>
    <t xml:space="preserve">UP-88415                                              </t>
  </si>
  <si>
    <t>25/05/222</t>
  </si>
  <si>
    <t>UP-88418</t>
  </si>
  <si>
    <t>UP-88640 - 108         UP-85508 - 301</t>
  </si>
  <si>
    <t>FONTE DE ALIMENTACAO EM PLASTICO 1A UNIC</t>
  </si>
  <si>
    <t>FONTE 20A COLMÉIA 110/220V</t>
  </si>
  <si>
    <t>UP-85509</t>
  </si>
  <si>
    <t>FONTE 30A COLMÉIA 110/220V</t>
  </si>
  <si>
    <t xml:space="preserve">UP-88750
 </t>
  </si>
  <si>
    <t xml:space="preserve">     UP-88417</t>
  </si>
  <si>
    <t>UP880716</t>
  </si>
  <si>
    <t>UP-88613</t>
  </si>
  <si>
    <t xml:space="preserve">UP*88614   </t>
  </si>
  <si>
    <t>UP-88621</t>
  </si>
  <si>
    <t>UP-88622</t>
  </si>
  <si>
    <t>UP-88629</t>
  </si>
  <si>
    <t>UP-88630</t>
  </si>
  <si>
    <t>UP-88636</t>
  </si>
  <si>
    <t>UP-88637</t>
  </si>
  <si>
    <t>UP 88414</t>
  </si>
  <si>
    <t>FONTE CHAVEADA 50A - 110/220V</t>
  </si>
  <si>
    <t>UP-88709</t>
  </si>
  <si>
    <t>CONVERSOR HDMI  X VGA</t>
  </si>
  <si>
    <t>UP-88710</t>
  </si>
  <si>
    <t>CONVERSOR HDMI X AV</t>
  </si>
  <si>
    <t xml:space="preserve">                                                 UP-85503</t>
  </si>
  <si>
    <t>UP-88428</t>
  </si>
  <si>
    <t>CONECTOR BNC MACHO COM BORNER</t>
  </si>
  <si>
    <t xml:space="preserve">UPX88609                                          </t>
  </si>
  <si>
    <t>CONECTOR P4 MACHO</t>
  </si>
  <si>
    <t>UPX88412</t>
  </si>
  <si>
    <t>CONECTOR P4 FÊMEA</t>
  </si>
  <si>
    <t>UP 99953</t>
  </si>
  <si>
    <t>CONVERSOR BALUN HD (AHD / CVI / TVI / CVBS)</t>
  </si>
  <si>
    <t>UPX85505</t>
  </si>
  <si>
    <t>CONVERSOR BALUN HD (AHD / CVI / TVI / CVBS) ENGATE RÁPIDO</t>
  </si>
  <si>
    <t xml:space="preserve">UPX88608                                                    </t>
  </si>
  <si>
    <t>UP-88772</t>
  </si>
  <si>
    <t>SUPORTES E ELETROPORTÁTEIS</t>
  </si>
  <si>
    <t>UP-88858</t>
  </si>
  <si>
    <t xml:space="preserve">SUPORTE PARA NOTEBOOK ÓCULOS </t>
  </si>
  <si>
    <t>UP-88860</t>
  </si>
  <si>
    <t>SUPORTE PARA NOTEBOOK DE PLÁSTICO E DOBRÁVEL</t>
  </si>
  <si>
    <t xml:space="preserve">PRETO                          BRANCO                         </t>
  </si>
  <si>
    <t>UP-99887</t>
  </si>
  <si>
    <t>HD SSD GOLDENFIR 120GB</t>
  </si>
  <si>
    <t>UP 88615</t>
  </si>
  <si>
    <t xml:space="preserve">CASE DE HD 2,5 2.0 USB </t>
  </si>
  <si>
    <t>UP-99882</t>
  </si>
  <si>
    <t>MICROFONE CONDESADOR</t>
  </si>
  <si>
    <t>UP-99885</t>
  </si>
  <si>
    <t>MICROFONE DE LAPELA SEM FIO COM CLIPE OMNIDIRECIONAL - TIPO C</t>
  </si>
  <si>
    <t>UP-99886</t>
  </si>
  <si>
    <t xml:space="preserve">MICROFONE DE LAPELA SEM FIO COM CLIPE OMNIDIRECIONAL - IPHONE TIPO C  </t>
  </si>
  <si>
    <t>UP-89891</t>
  </si>
  <si>
    <t>WEB CÂMERA COM MICROFONE 720P HD</t>
  </si>
  <si>
    <t>UP888912</t>
  </si>
  <si>
    <t>WEBCAM CÂMERA USB FULL HD 1080P COM MICROFONE VISÃO 360°</t>
  </si>
  <si>
    <t>UP888913</t>
  </si>
  <si>
    <t>WEBCAM FULL HD ALTA DEFINIÇÃO 1080P COM MICROFONE EMBUTIDO</t>
  </si>
  <si>
    <t>UP-99827</t>
  </si>
  <si>
    <t>WEBCAM FULL HD 1080P COM ILUMINAÇÃO 12 LEDS  </t>
  </si>
  <si>
    <t>ILUMINAÇÃO</t>
  </si>
  <si>
    <t>L-PLUG01</t>
  </si>
  <si>
    <t>BOCAL DE LÂMPADA PLUG E27 TOMADA</t>
  </si>
  <si>
    <t>UP-88902</t>
  </si>
  <si>
    <t>SENSOR DE PRESENÇA USB</t>
  </si>
  <si>
    <t>UP-58258</t>
  </si>
  <si>
    <t>ESPETO DE JARDIM - MOD 002</t>
  </si>
  <si>
    <t xml:space="preserve">UP 88602                                     </t>
  </si>
  <si>
    <t>ML-9002A</t>
  </si>
  <si>
    <t>PISCA-PISCA AZUL</t>
  </si>
  <si>
    <t>ML-9003C</t>
  </si>
  <si>
    <t>PISCA-PISCA COLORIDO</t>
  </si>
  <si>
    <t>UP202306</t>
  </si>
  <si>
    <t>LÂMPADA PÉTALA                                  BRANCA - 20W</t>
  </si>
  <si>
    <t>UP-10027</t>
  </si>
  <si>
    <t>LÂMPADA PÉTALA                                  BRANCA - 45W</t>
  </si>
  <si>
    <t>UP-88663</t>
  </si>
  <si>
    <t>LÂMPADA PÉTALA                                  BRANCA - 60W</t>
  </si>
  <si>
    <t>LED81001</t>
  </si>
  <si>
    <t>LÂMPADA PÉTALA MATA MOSQUITO</t>
  </si>
  <si>
    <t xml:space="preserve"> UP-88806</t>
  </si>
  <si>
    <t>UP 886170012UN</t>
  </si>
  <si>
    <t>RING LIGHT 12P C/ SUPORTE 1.2 M RGB</t>
  </si>
  <si>
    <t>UP 88610</t>
  </si>
  <si>
    <t>LÂMPADA BLUETOOTH C/ CONTROLE MUSICAL</t>
  </si>
  <si>
    <t>UP-99878</t>
  </si>
  <si>
    <t>UP*88611</t>
  </si>
  <si>
    <t>LÂMPADA GIRATÓRIA RGB - 5W</t>
  </si>
  <si>
    <t>UP 88106</t>
  </si>
  <si>
    <t>LÂMPADA LUZ NEGRA FLUORESCENTE NEON                          UV ULTRA-VIOLETA</t>
  </si>
  <si>
    <t xml:space="preserve">UP-88854       </t>
  </si>
  <si>
    <t>LUZ DE ESPELHO STUDIO GLOW C/ 4 LÂMPADAS PEQUENAS - BRANCA</t>
  </si>
  <si>
    <t>LÂMPADA GIRATÓRIA 5W/RGB</t>
  </si>
  <si>
    <t>UP-88846</t>
  </si>
  <si>
    <t>KIT LUMINÁRIA DE LED SEM FIO COM 3 SPOTS</t>
  </si>
  <si>
    <t>UP-88831</t>
  </si>
  <si>
    <t xml:space="preserve">LÂMPADA P/ PISCINA C/ CONTROLE REMOTO - RGB                                      </t>
  </si>
  <si>
    <t xml:space="preserve">MN-88617                                                    </t>
  </si>
  <si>
    <t xml:space="preserve">RING LIGHT  DE CELULAR                     </t>
  </si>
  <si>
    <t>ROSA                              BRANCO                                    AZUL</t>
  </si>
  <si>
    <t>UP-88784</t>
  </si>
  <si>
    <t xml:space="preserve">MINI ABAJUR LUMINÁRIA LED ROSA </t>
  </si>
  <si>
    <t>ROSA                           BRANCO</t>
  </si>
  <si>
    <t>UP-99979</t>
  </si>
  <si>
    <t>LUMINÁRIA DE MESA</t>
  </si>
  <si>
    <t>BRANCO</t>
  </si>
  <si>
    <t>UP-88618</t>
  </si>
  <si>
    <t xml:space="preserve">MINI RING LIGHT ARTICULÁVEL </t>
  </si>
  <si>
    <t>UP-88603</t>
  </si>
  <si>
    <t>RING LIGHT USB 8 POLEGADAS       SEM TRIPÉ</t>
  </si>
  <si>
    <t xml:space="preserve">UP-88604 </t>
  </si>
  <si>
    <t>RING LIGHT - 10 POL - 26CM - USB</t>
  </si>
  <si>
    <t>UP-88606</t>
  </si>
  <si>
    <t>30/40</t>
  </si>
  <si>
    <t>RING LIGHT - 12 POLEGADAS - USB</t>
  </si>
  <si>
    <t>UP-88607 - FONTE</t>
  </si>
  <si>
    <t xml:space="preserve">RING LIGHT - 12 POL COM CONTROLE </t>
  </si>
  <si>
    <t xml:space="preserve">UP-88608- USB </t>
  </si>
  <si>
    <t>UP-88609 - FONTE</t>
  </si>
  <si>
    <t>UP-88616</t>
  </si>
  <si>
    <t>RING LIGHT - 10 POL RGB 10W/RGB   USB</t>
  </si>
  <si>
    <t>UP-88605</t>
  </si>
  <si>
    <t>Ring Light 12 polegadas</t>
  </si>
  <si>
    <t>UP-88610</t>
  </si>
  <si>
    <t>RING LIGHT 18 POLEGADAS</t>
  </si>
  <si>
    <t>UP-88614</t>
  </si>
  <si>
    <t>TRIPE ILUMINACAO R. LIGHT AJUSTAVEL 50CM</t>
  </si>
  <si>
    <t>UP 88640</t>
  </si>
  <si>
    <t>RING LIGHT MULTI LIVE CELULAR 3 CELULARES + FONE</t>
  </si>
  <si>
    <t>UP-99879</t>
  </si>
  <si>
    <t>BARCO LUMINÁRIA PROJETOR DE ESTRELA</t>
  </si>
  <si>
    <t>LED81002</t>
  </si>
  <si>
    <t>ABAJUR LUMINÁRIA COGUMELO                     7 CORES GRADIENTE</t>
  </si>
  <si>
    <t xml:space="preserve">ROSA                                  AZUL                                     VERDE                                                    </t>
  </si>
  <si>
    <t>UP-88802</t>
  </si>
  <si>
    <t xml:space="preserve">ABAJUR PROJETOR ESTRELAS  </t>
  </si>
  <si>
    <t xml:space="preserve">LILÁS                                             PRETO                                                                          AZUL                                                ROSA                                         </t>
  </si>
  <si>
    <t>UP-88770</t>
  </si>
  <si>
    <t>ABAJUR LUA ESTAMPADA CORES VARIADAS</t>
  </si>
  <si>
    <t>LARANJA                     AMARELO                                     AZUL                               BRANCO (CRÚ)</t>
  </si>
  <si>
    <t>UP-88664</t>
  </si>
  <si>
    <t>LUMINÁRIA ABAJUR DE LUA 15 CM</t>
  </si>
  <si>
    <t>UP-88665</t>
  </si>
  <si>
    <t>LUMINÁRIA ABAJUR DE LUA 20 CM</t>
  </si>
  <si>
    <t>UP-88717</t>
  </si>
  <si>
    <t xml:space="preserve">LUMINÁRIA LED LUA GALAXY- 13 CM </t>
  </si>
  <si>
    <t>PULVERIZADOR DE AR</t>
  </si>
  <si>
    <t>UP 88612</t>
  </si>
  <si>
    <t>GLOBO DE LUZ RGB C/ BLUETOOTH E USB MUSICAL</t>
  </si>
  <si>
    <t>UP-88803</t>
  </si>
  <si>
    <t xml:space="preserve">LUMINÁRIA GIRATÓRIA C/ LÂMPADA </t>
  </si>
  <si>
    <t xml:space="preserve">UP-88758              </t>
  </si>
  <si>
    <t>ABAJUR BOLA LUA CRISTAL MÁGICA C/ BLUETOOTH MUSICAL</t>
  </si>
  <si>
    <t>UP-88700</t>
  </si>
  <si>
    <t>BOLA CRISTAL MÁGICA C/ BLUETOOTH MUSICAL, CAPA PROTETORA E LED NA PARTE INFERIOR</t>
  </si>
  <si>
    <t>UP 88606</t>
  </si>
  <si>
    <t xml:space="preserve">PRETO                                          AZUL                       </t>
  </si>
  <si>
    <t>UP 88604</t>
  </si>
  <si>
    <t>CANHÃO REFLETOR - 36 LEDS</t>
  </si>
  <si>
    <t>UP 88605</t>
  </si>
  <si>
    <t>30/20</t>
  </si>
  <si>
    <t>CANHÃO REFLETOR - 18 LEDS</t>
  </si>
  <si>
    <t>ACESSÓRIOS PARA CARRO</t>
  </si>
  <si>
    <t>UP-99951</t>
  </si>
  <si>
    <t>MINI CÂMERA DE RÉ</t>
  </si>
  <si>
    <t>UP-99952</t>
  </si>
  <si>
    <t>36 / 40</t>
  </si>
  <si>
    <t>KIT 4 SENSORES DE RÉ UNIVERSAL</t>
  </si>
  <si>
    <t>PRETO                                     VERMELHO                                 BRANCO                                  CINZA CHUMBO                                           PRATA</t>
  </si>
  <si>
    <t>UP-99953</t>
  </si>
  <si>
    <t>MONITOR PORTÁTIL LCD                                7 POLEGADAS                                             AUTOMOTIVO / COLORIDO</t>
  </si>
  <si>
    <t>UP-99954</t>
  </si>
  <si>
    <t>MP5 - 7LCD C/ CONTROLE</t>
  </si>
  <si>
    <t>UP 99975</t>
  </si>
  <si>
    <t>CENTRAL MULTIMÍDIA - MP5 - MOD1111</t>
  </si>
  <si>
    <t>UP*88628</t>
  </si>
  <si>
    <t xml:space="preserve">RÁDIO AUTOMOTIVO - BLUETOOTH - 2058BT </t>
  </si>
  <si>
    <t>UP-85998</t>
  </si>
  <si>
    <t>PAR DE LÂMPADAS PARA FAROL             MOD H4</t>
  </si>
  <si>
    <t>UP-85515</t>
  </si>
  <si>
    <t>PAR DE LÂMPADAS PARA FAROL             MOD H1</t>
  </si>
  <si>
    <t>UP-85516</t>
  </si>
  <si>
    <t>PAR DE LÂMPADAS PARA FAROL             MOD H3</t>
  </si>
  <si>
    <t>UP-85513</t>
  </si>
  <si>
    <t>UP-85517</t>
  </si>
  <si>
    <t>PAR DE LÂMPADAS PARA FAROL             MOD H8</t>
  </si>
  <si>
    <t>UP-85519</t>
  </si>
  <si>
    <t>PAR DE LÂMPADAS PARA FAROL             MOD H16</t>
  </si>
  <si>
    <t>UP-85520</t>
  </si>
  <si>
    <t>PAR DE LÂMPADAS PARA FAROL             MOD H27</t>
  </si>
  <si>
    <t>UP-85521</t>
  </si>
  <si>
    <t>PAR DE LÂMPADAS PARA FAROL             MOD HB3</t>
  </si>
  <si>
    <t>UP-85522</t>
  </si>
  <si>
    <t>PAR DE LÂMPADAS PARA FAROL             MOD HB4</t>
  </si>
  <si>
    <t>UP 58632000001</t>
  </si>
  <si>
    <t>PULVERIZADOR DE AR MOD 000</t>
  </si>
  <si>
    <t>UP-58633</t>
  </si>
  <si>
    <t>CLARO                            ESCURO</t>
  </si>
  <si>
    <t>UP-88900</t>
  </si>
  <si>
    <t>PULVERIZADOR - HUMIDIFICADOR</t>
  </si>
  <si>
    <t>UP-58634</t>
  </si>
  <si>
    <t>PULVERIZADOR DE AR MOD 002     130ML</t>
  </si>
  <si>
    <t>UP-58636</t>
  </si>
  <si>
    <t>UP-58637</t>
  </si>
  <si>
    <t xml:space="preserve">PULVERIZADOR DE AR MOD 005      </t>
  </si>
  <si>
    <t xml:space="preserve">PINK                                        BRANCO                    </t>
  </si>
  <si>
    <t>UP 58638</t>
  </si>
  <si>
    <t>PULVERIZADOR DE AR MOD 006      300ML</t>
  </si>
  <si>
    <t>UP 58639</t>
  </si>
  <si>
    <t>PULVERIZADOR DE AR MOD 007      130ML</t>
  </si>
  <si>
    <t xml:space="preserve">ROSA                                        BRANCO                    </t>
  </si>
  <si>
    <t>UP-88703</t>
  </si>
  <si>
    <t>PULVERIZADOR DE AR MOD 009</t>
  </si>
  <si>
    <t>UP-88704</t>
  </si>
  <si>
    <t>PULVERIZADOR DE AR MOD 010</t>
  </si>
  <si>
    <t>UP-88706</t>
  </si>
  <si>
    <t>PULVERIZADOR DE AR MOD 011</t>
  </si>
  <si>
    <t>UP-88721000001</t>
  </si>
  <si>
    <t>PULVERIZADOR DE AR MOD 012</t>
  </si>
  <si>
    <t>UP-88722</t>
  </si>
  <si>
    <t xml:space="preserve">PULVERIZADOR DE AR MOD 013                       </t>
  </si>
  <si>
    <t>ROSA                                              AZUL                             BRANCO</t>
  </si>
  <si>
    <t>UP-88724</t>
  </si>
  <si>
    <t>PULVERIZADOR DE AR MOD 015      200ML</t>
  </si>
  <si>
    <t>UP-88725</t>
  </si>
  <si>
    <t>PULVERIZADOR DE AR MOD 016</t>
  </si>
  <si>
    <t>PULVERIZADOR - HUMIDIFICADOR      130ML</t>
  </si>
  <si>
    <t>ROSA                                             AZUL                             BRANCO</t>
  </si>
  <si>
    <t>UP-88729</t>
  </si>
  <si>
    <t>PULVERIZADOR DE AR MOD 018</t>
  </si>
  <si>
    <t>UP-88731</t>
  </si>
  <si>
    <t>PULVERIZADOR DE AR MOD 020</t>
  </si>
  <si>
    <t>UP-88732</t>
  </si>
  <si>
    <t>PULVERIZADOR DE AR MOD 021</t>
  </si>
  <si>
    <t>UP-88739</t>
  </si>
  <si>
    <t>PULVERIZADOR DE AR MOD 023                500ML</t>
  </si>
  <si>
    <t>BRANCO                          BRANCO/MADEIRA</t>
  </si>
  <si>
    <t>UP-88740</t>
  </si>
  <si>
    <t>PULVERIZADOR DE AR MOD 024</t>
  </si>
  <si>
    <t>UP-88808</t>
  </si>
  <si>
    <t xml:space="preserve">UMIDIFICADOR DE AR - 130ML - MADEIRA </t>
  </si>
  <si>
    <t>UP-88809</t>
  </si>
  <si>
    <t>UMIDIFICADOR DE AR - 130ML - MADEIRA</t>
  </si>
  <si>
    <t>SAÚDE E BELEZA</t>
  </si>
  <si>
    <t>UP-99956</t>
  </si>
  <si>
    <t xml:space="preserve">ESCOVA ALISADORA DE CABELO - PENTE ELÉTRICO PORTÁTIL - CERÂMICO - BIVOLT </t>
  </si>
  <si>
    <t>BRANCO / PRATA</t>
  </si>
  <si>
    <t>UP-99958</t>
  </si>
  <si>
    <t>ESCOVA SECADORA ALISADORA, MODELADORA E SECADORA - 3 EM 1 110V</t>
  </si>
  <si>
    <t>PRETO / ROSA</t>
  </si>
  <si>
    <t>UP-99959</t>
  </si>
  <si>
    <t>ESCOVA SECADORA 3 EM 1 - ESCOVA, ALISA E SECA                            110V</t>
  </si>
  <si>
    <t>UP 99956</t>
  </si>
  <si>
    <t>MODELADOR DE CACHOS TRI ONDAS - CERÂMICA</t>
  </si>
  <si>
    <t>NG-4070</t>
  </si>
  <si>
    <t>MÁQUINA DE CORTAR CABELO WMARK COM BASE</t>
  </si>
  <si>
    <t>TRANSPARENTE C/ VERMELHO</t>
  </si>
  <si>
    <t>NG-108A</t>
  </si>
  <si>
    <t xml:space="preserve">MÁQUINA DE CORTAR CABELO WMARK </t>
  </si>
  <si>
    <t>TRANSPARENTE C/ AMARELO</t>
  </si>
  <si>
    <t>UP-99826</t>
  </si>
  <si>
    <t>MÁQUINA DE CORTAR CABELO E BARBEADOR ELÉTRICO</t>
  </si>
  <si>
    <t>UP-88842</t>
  </si>
  <si>
    <t xml:space="preserve">MÁQUINA APARADOR DE BARBA E CABELO </t>
  </si>
  <si>
    <t>UP-88843</t>
  </si>
  <si>
    <t>UP-10013</t>
  </si>
  <si>
    <t>PEDRA CRISTAL DEPILADORA</t>
  </si>
  <si>
    <t>UP-88764</t>
  </si>
  <si>
    <t>MASSAGEADOR FACIAL 5 IN 1</t>
  </si>
  <si>
    <t>SAUDE E BELEZA</t>
  </si>
  <si>
    <t>VERDE                                                                                                 ROSA</t>
  </si>
  <si>
    <t>UP-88828</t>
  </si>
  <si>
    <t>MASSSAGEADOR ELÉTRICO PROFISSIONAL</t>
  </si>
  <si>
    <t>VERMELHO                             PRATA</t>
  </si>
  <si>
    <t>UP-99997</t>
  </si>
  <si>
    <t>MINI MASSAGEADOR PISTOLA</t>
  </si>
  <si>
    <t>PRETO                        VERMELHO                        VERDE                              PRATA</t>
  </si>
  <si>
    <t>UP-88866</t>
  </si>
  <si>
    <t>MASSAGEADOR DE PESCOÇO, OMBRO E COSTAS - SHIATSU</t>
  </si>
  <si>
    <t>UP-88847</t>
  </si>
  <si>
    <t>ALMOFADA MASSAGEADORA DE PESCOÇO E LOMBAR</t>
  </si>
  <si>
    <t>UP-88869</t>
  </si>
  <si>
    <t>APARELHO DE MASSAGEM P/ PESCOÇO PORTÁTIL</t>
  </si>
  <si>
    <t>UP-99998</t>
  </si>
  <si>
    <t>TAPETE MASSAGEADOR PARA OS PÉS</t>
  </si>
  <si>
    <t>UP-99877</t>
  </si>
  <si>
    <t>TERMÔMETRO</t>
  </si>
  <si>
    <t>UP-88662</t>
  </si>
  <si>
    <t xml:space="preserve">ASPIRADOR NASAL ELÉTRICO PORTÁTIL C/ BICO </t>
  </si>
  <si>
    <t>UP-99975</t>
  </si>
  <si>
    <t>BALANÇA RECARREGÁVEL - USB - 180G</t>
  </si>
  <si>
    <t>UP-88796</t>
  </si>
  <si>
    <t>BALANÇA DIGITAL ELETRÔNICA - 180KG</t>
  </si>
  <si>
    <t>UP-88799</t>
  </si>
  <si>
    <t>BALANÇA INTELIGENTE BIOIMPEDÂNCIA - 180KG</t>
  </si>
  <si>
    <t>UP-81800</t>
  </si>
  <si>
    <t>BALANÇA DIGITAL                            BIOIMPEDÂNCIA - 180KG</t>
  </si>
  <si>
    <t>UP-99972</t>
  </si>
  <si>
    <t>BALANÇA DE BIOIMPEDÂNCIA E ANÁLISE CORPORAL - 180G</t>
  </si>
  <si>
    <t>UP*88626</t>
  </si>
  <si>
    <t xml:space="preserve">TORNOZELEIRA GEL AZUL </t>
  </si>
  <si>
    <t>UP-88641</t>
  </si>
  <si>
    <t xml:space="preserve">LUVA ELÁSTICA </t>
  </si>
  <si>
    <t>UP-88642</t>
  </si>
  <si>
    <t xml:space="preserve">PANTURRILHA ELÁSTICA </t>
  </si>
  <si>
    <t>UP-88643</t>
  </si>
  <si>
    <t>PROTETOR DE COXA ELÁSTICA</t>
  </si>
  <si>
    <t>UP-88644</t>
  </si>
  <si>
    <t>UP-88645</t>
  </si>
  <si>
    <t>UP-88647</t>
  </si>
  <si>
    <t xml:space="preserve">JOELHEIRA ELÁSTICA REFORÇADA </t>
  </si>
  <si>
    <t xml:space="preserve"> UP-88765</t>
  </si>
  <si>
    <t>DERMA ROLLER SYSTEM- 0,75MM</t>
  </si>
  <si>
    <t>UP-88650</t>
  </si>
  <si>
    <t>ELÁSTICO MINI BAND 5 UN -
FITNESS</t>
  </si>
  <si>
    <t>UP-88834</t>
  </si>
  <si>
    <t>DERMA ROLLER SYSTEM- 1MM</t>
  </si>
  <si>
    <t>UP-88835</t>
  </si>
  <si>
    <t>DERMA ROLLER SYSTEM - 1,5MM</t>
  </si>
  <si>
    <t>UP-88836</t>
  </si>
  <si>
    <t>DERMA ROLLER SYSTEM- 2,0MM</t>
  </si>
  <si>
    <t>UP-88840</t>
  </si>
  <si>
    <t>DERMA ROLLER SYSTEM- 0,25MM</t>
  </si>
  <si>
    <t>UP-88841</t>
  </si>
  <si>
    <t>DERMA ROLLER SYSTEM- 0.30MM</t>
  </si>
  <si>
    <t>UP-10005</t>
  </si>
  <si>
    <t>KIT 2 EM 1 PARA MANICURES - CABINE + LIXA POLIDORA</t>
  </si>
  <si>
    <t>UP-10003</t>
  </si>
  <si>
    <t>KIT SPA DOS PÉS COM 4 ITENS -      LIXA ELÉTRICA / LIXA PARA CALCANHAR / SEPARADOR / MEIA</t>
  </si>
  <si>
    <t>UP-10004</t>
  </si>
  <si>
    <t>KIT MANICURE E PEDICURE COM 12 ITENS</t>
  </si>
  <si>
    <t>UP-10006</t>
  </si>
  <si>
    <t>KIT CABINE ASPIRADOR DE PÓ E LIXA POLIDORA</t>
  </si>
  <si>
    <t>UP-88651</t>
  </si>
  <si>
    <t xml:space="preserve">ELÁSTICO EXTENSOR 11PCS -
FITNESS </t>
  </si>
  <si>
    <t>UP-88656</t>
  </si>
  <si>
    <t>ELÁSTICO TENSÃO OMBROS E BÍCPES COM APOIO</t>
  </si>
  <si>
    <t>UP-99803</t>
  </si>
  <si>
    <t>REVOFLEX XTREME PLUS</t>
  </si>
  <si>
    <t>AZUL                                             ROSA</t>
  </si>
  <si>
    <t>UP-88822</t>
  </si>
  <si>
    <t xml:space="preserve">FITA DE TREINO SUSPENSO </t>
  </si>
  <si>
    <t>UP-88827</t>
  </si>
  <si>
    <t>50 / 100</t>
  </si>
  <si>
    <t xml:space="preserve">JUMP TRAINER CONJUNTO DE ELÁSTICO </t>
  </si>
  <si>
    <t xml:space="preserve">ASPIRADOR NASAL ELETRICO PORTÁTIL C/ BICO </t>
  </si>
  <si>
    <t>UP-88701000001</t>
  </si>
  <si>
    <t>OXIMETRO DE PULSO DE DEDO</t>
  </si>
  <si>
    <t>UP-88845</t>
  </si>
  <si>
    <t xml:space="preserve">cinta modeladora abdominal </t>
  </si>
  <si>
    <t>UP 99911</t>
  </si>
  <si>
    <t xml:space="preserve">CORDA DE PULAR ESPORTIVA C/ CONTADOR </t>
  </si>
  <si>
    <t>VERMELHO                                           AZUL                                  VERDE</t>
  </si>
  <si>
    <t>UP-88821</t>
  </si>
  <si>
    <t>RODA ABDOMINAL DUPLA</t>
  </si>
  <si>
    <t>AMARELO                                     PRETO                                           AZUL                                  VERDE</t>
  </si>
  <si>
    <t>UP-99812</t>
  </si>
  <si>
    <t>APARELHO PARA ABDOMNAL ROLLER</t>
  </si>
  <si>
    <t>PRETO                          VERMELHO</t>
  </si>
  <si>
    <t>UP-10028</t>
  </si>
  <si>
    <t>HAND GRIP</t>
  </si>
  <si>
    <t>PRETO                              LARANJA                            AZUL</t>
  </si>
  <si>
    <t>UP-88820</t>
  </si>
  <si>
    <t>APARELHO EXERCITADOR BORBOLETA</t>
  </si>
  <si>
    <t>ROSA                                   ROXO                                        CINZA                                   AZUL</t>
  </si>
  <si>
    <t>UP-99809</t>
  </si>
  <si>
    <t xml:space="preserve">ELÁSTICO DE TENSÃO PARA EXERCÍCIOS </t>
  </si>
  <si>
    <t>AMARELO                                      ROSA                                          AZUL                              VERMELHO</t>
  </si>
  <si>
    <t>UP-99806</t>
  </si>
  <si>
    <t>CORRETOR MÁGICO DE POSTURA</t>
  </si>
  <si>
    <t>UP-88868</t>
  </si>
  <si>
    <t xml:space="preserve">TAPETE DE YOGA - 6MM - 61CM X 175CM </t>
  </si>
  <si>
    <t>AZUL                                      ROSA                                              CINZA</t>
  </si>
  <si>
    <t>UP-99815</t>
  </si>
  <si>
    <t>BOLA PARA EXERCÍCIO           FUNCIONAL - 55CM</t>
  </si>
  <si>
    <t>ROXO                                  AZUL                                      ROSA                                              CINZA</t>
  </si>
  <si>
    <t>UP-99816</t>
  </si>
  <si>
    <t>BOLA PARA EXERCÍCIO                     FUNCIONAL - 65CM</t>
  </si>
  <si>
    <t xml:space="preserve">ROXO                                  AZUL                                      ROSA                                              </t>
  </si>
  <si>
    <t>UP-99817</t>
  </si>
  <si>
    <t>BOLA PARA EXERCÍCIO                   FUNCIONAL - 75CM</t>
  </si>
  <si>
    <t>UP-99818</t>
  </si>
  <si>
    <t>100 / 60</t>
  </si>
  <si>
    <t>BOMBA DE AR PARA BOLA</t>
  </si>
  <si>
    <t>UP-99843</t>
  </si>
  <si>
    <t>ELÁSTICO DE TENSÃO PARA PILATES</t>
  </si>
  <si>
    <t>ROXO                                               AZUL</t>
  </si>
  <si>
    <t>UP-99840</t>
  </si>
  <si>
    <t>ELÁSTICO AÉRIO PARA YOGA</t>
  </si>
  <si>
    <t>ROXO                                               AZUL                                           VERDE</t>
  </si>
  <si>
    <t>UP-88837</t>
  </si>
  <si>
    <t>KIT DE 5 ELÁSTICOS MINI BAND</t>
  </si>
  <si>
    <t>AZUL                                                VERDE                                       PRETO                                     AMARELO                      VERMELHO</t>
  </si>
  <si>
    <t>UP-88823</t>
  </si>
  <si>
    <t>ELÁSTICO P/ EXERCÍCIO ULTRA RESISTENTE</t>
  </si>
  <si>
    <t xml:space="preserve">M                                                             L                                                  XL                               </t>
  </si>
  <si>
    <t>UP-88824</t>
  </si>
  <si>
    <t>KIT HIP BAND ELÁSTICO EXTENSOR - 3 NÍVEIS - PERNAS E GLÚTEOS</t>
  </si>
  <si>
    <t>ROXO                                                                           AZUL                                           ROSA</t>
  </si>
  <si>
    <t>UP-88653</t>
  </si>
  <si>
    <t>CINTA COLETE POSTURAL COLUNA</t>
  </si>
  <si>
    <t xml:space="preserve">M                                                           L/XL                                                                                                   XXL/XXXL                               </t>
  </si>
  <si>
    <t xml:space="preserve">UP 99819 </t>
  </si>
  <si>
    <t xml:space="preserve">CINTA MODELADORA ABDOMINAL AJUSTÁVEL </t>
  </si>
  <si>
    <t>UP-88838</t>
  </si>
  <si>
    <t>CINTA FEMININA ABDOMINAL MODELADORA</t>
  </si>
  <si>
    <t xml:space="preserve">M                                                                                                                      XL                                                                    XXXL                               </t>
  </si>
  <si>
    <t>UP-88839</t>
  </si>
  <si>
    <t>CINTA FEMININA MODELADORA  AJUSTÁVEL</t>
  </si>
  <si>
    <t xml:space="preserve">M                                                          L                                                           XXL                                                                                                                  XXXL                                                                      </t>
  </si>
  <si>
    <t>UP-88817</t>
  </si>
  <si>
    <t>Cinta macacão modeladora</t>
  </si>
  <si>
    <t>UP-99965</t>
  </si>
  <si>
    <t>CINTA FEMININA MODELADORA DE CINTURA                                                     PRETO OU CREME</t>
  </si>
  <si>
    <t xml:space="preserve">L                                                                                                                                             XL                                                         XXL                                                                                                                  XXXL                                                                                                              </t>
  </si>
  <si>
    <t>UP-99966</t>
  </si>
  <si>
    <t>CALCINHA MODELADORA                            6 FECHOS                                                  PRETO OU CREME</t>
  </si>
  <si>
    <t xml:space="preserve">M                                                          L                                                           XL                                                                                                                  XXL                                                                      </t>
  </si>
  <si>
    <t>UP-99967</t>
  </si>
  <si>
    <t>CALCINHA MODELADORA C/ CINTURA ALTA  - 9 FECHOS                                                 PRETO OU CREME</t>
  </si>
  <si>
    <t xml:space="preserve">M                                                          L                                                           XL                                                      XXL                                                                                                                  XXXL                                                                      </t>
  </si>
  <si>
    <t>UP-99968</t>
  </si>
  <si>
    <t>SUTIÃ ESPORTIVO COM FIVELA FRONTAL - PRETO</t>
  </si>
  <si>
    <t>UP-99969</t>
  </si>
  <si>
    <t>SUTIÃ ESPORTIVO COM FIVELA FRONTAL - CREME</t>
  </si>
  <si>
    <t>UP-99971</t>
  </si>
  <si>
    <t>SUTIÃ MODELADOR E CORRETOR POSTURAL C/ 12 BARBATANAS                           PRETO OU CREME</t>
  </si>
  <si>
    <t xml:space="preserve">M                                                          L                                                           XL                                                      XXL                                                                                                                                                                        </t>
  </si>
  <si>
    <t>UP-88819</t>
  </si>
  <si>
    <t>CINTA SAUNA MODELADORA DE PERNA, COXA E BUMBUM</t>
  </si>
  <si>
    <t xml:space="preserve">M                                                              L                                                           XL                                                                                                                                                                                  </t>
  </si>
  <si>
    <t>UP-88829</t>
  </si>
  <si>
    <t>CAMISETA EMAGRECEDORA MASCULINA</t>
  </si>
  <si>
    <t xml:space="preserve">S/M                                                                                                                  XXL/XXXL                                                                                                                                                                                  </t>
  </si>
  <si>
    <t>UP-88830</t>
  </si>
  <si>
    <t>CAMISETA EMAGRECEDORA    FEMININA</t>
  </si>
  <si>
    <t xml:space="preserve">S/M                                                         L/XL                                                           XXL/XXXL                                                                                                                                                                                  </t>
  </si>
  <si>
    <t>UP-99911</t>
  </si>
  <si>
    <t>COLETE DE COMPRESSÃO MASCULINA - EFEITO SAUNA</t>
  </si>
  <si>
    <t>UP-88865</t>
  </si>
  <si>
    <t>CINTA TÉRMICA REDUTOR DE MEDIDAS</t>
  </si>
  <si>
    <t>UP-58864</t>
  </si>
  <si>
    <t>ESPELHO DE MAQUIAGEM PORQUINHO</t>
  </si>
  <si>
    <t>UTILIDADES DO LAR</t>
  </si>
  <si>
    <t>UP-99970</t>
  </si>
  <si>
    <t>CONJUNTO DE ROUPA SEM COSTURA PARA ACADEMIA</t>
  </si>
  <si>
    <t>CINZA                                        ROSA</t>
  </si>
  <si>
    <t>UP-88850</t>
  </si>
  <si>
    <t xml:space="preserve">ESPELHO P/ VIAGEM - 2 FACES </t>
  </si>
  <si>
    <t>UP-88851</t>
  </si>
  <si>
    <t>ESPELHO PORTÁTIL P/ MAQUIAGEM - 360 GRAU</t>
  </si>
  <si>
    <t>BRANCO                          PRETO</t>
  </si>
  <si>
    <t>UP-88853</t>
  </si>
  <si>
    <t xml:space="preserve">ESPELHO DE MESA C/ PORTA  MAQUIAGEM - 4 LEDS </t>
  </si>
  <si>
    <t>UP-88854</t>
  </si>
  <si>
    <t xml:space="preserve">STUDIO GLOW LUZ DE ESPELHO </t>
  </si>
  <si>
    <t>UP-88890</t>
  </si>
  <si>
    <t>ESPELHO PARA MAQUIAGEM COM LED E VENTILADOR</t>
  </si>
  <si>
    <t>BRANCO                          ROSA</t>
  </si>
  <si>
    <t>UP-88891</t>
  </si>
  <si>
    <t>ESPELHO P/ MAQUIAGEM AMPLIANDOR 10X COM LED E ARTICULADO</t>
  </si>
  <si>
    <t>UP-88892</t>
  </si>
  <si>
    <t>ESPELHO PARA MAQUIAGEM COM LED</t>
  </si>
  <si>
    <t>UP-88893</t>
  </si>
  <si>
    <t>ESPELHO DE MESA C/ PORTA  MAQUIAGEM  E LED - REDONDO</t>
  </si>
  <si>
    <t>UP-88894</t>
  </si>
  <si>
    <t>ESPELHO DE MESA C/ PORTA  MAQUIAGEM  E LED - QUADRADO</t>
  </si>
  <si>
    <t>MICROFONE COM FIO - MXT M58 PROFISSIONAL</t>
  </si>
  <si>
    <t>SOM</t>
  </si>
  <si>
    <t>UPF88623</t>
  </si>
  <si>
    <t xml:space="preserve">FONE DE OUVIDO BLUETOOTH WIRELESS                                       </t>
  </si>
  <si>
    <t>CINZA                                         BRANCO                           VERDE                                      PRETO                               VERMELHO</t>
  </si>
  <si>
    <t>UP880715</t>
  </si>
  <si>
    <t>CAIXA DE SOM BLUETOOTH ZQS 1776 -30W</t>
  </si>
  <si>
    <t>UP880733</t>
  </si>
  <si>
    <t>CAIXA DE SOM BLUETOOTH 10W</t>
  </si>
  <si>
    <t>UP-88712</t>
  </si>
  <si>
    <t>MICROFONE COM FIO DM-701</t>
  </si>
  <si>
    <t>UP-88734</t>
  </si>
  <si>
    <t>CAIXA DE SOM BLUETOOTH QS-S666</t>
  </si>
  <si>
    <t>UP-88735</t>
  </si>
  <si>
    <t>CAIXA DE SOM BLUETOOTH QS-610</t>
  </si>
  <si>
    <t>UP 88630</t>
  </si>
  <si>
    <t>CENTRAL MULTIMÍDIA ANDROID 10.1 - CARRO</t>
  </si>
  <si>
    <t>UP-88627</t>
  </si>
  <si>
    <t>CAIXA DE SOM SQS-6207 15W</t>
  </si>
  <si>
    <t>UP-88631</t>
  </si>
  <si>
    <t>CAIXA DE SOM ZQS - 4227 20W</t>
  </si>
  <si>
    <t>UP-88736</t>
  </si>
  <si>
    <t>CAIXA DE SOM BLUETOOTH QS-810</t>
  </si>
  <si>
    <t>UP-88737</t>
  </si>
  <si>
    <t>CAIXA DE SOM BLUETOOTH QS-2605</t>
  </si>
  <si>
    <t>UP-88742</t>
  </si>
  <si>
    <t>CAIXA DE SOM BLUETOOTH QS 7601</t>
  </si>
  <si>
    <t>UP-88625</t>
  </si>
  <si>
    <t xml:space="preserve">CAIXA DE SOM BT-1819 </t>
  </si>
  <si>
    <t>UP-88744</t>
  </si>
  <si>
    <t>CAIXA DE SOM BLUETOOTH QS 2403</t>
  </si>
  <si>
    <t xml:space="preserve">UTILIDADES DO LAR </t>
  </si>
  <si>
    <t>UP 88788</t>
  </si>
  <si>
    <t xml:space="preserve">MARMITA ELÉTRICA TÉRMICA                             PARA CARRO - 12v                                       </t>
  </si>
  <si>
    <t xml:space="preserve">                                                                              LARANJA                              PRETA                                                                </t>
  </si>
  <si>
    <t>UP 88789</t>
  </si>
  <si>
    <t>MARMITA ELÉTRICA TÉRMICA                                   C/ FONTE - 110V</t>
  </si>
  <si>
    <t>PRETA</t>
  </si>
  <si>
    <t>UP 99818</t>
  </si>
  <si>
    <t xml:space="preserve">MARMITA ELÉTRICA TÉRMICA                                   C/ FONTE E ENTRADA P/ CARRO                            12v / 24v / 220v                                  </t>
  </si>
  <si>
    <t xml:space="preserve">                                             PRETA</t>
  </si>
  <si>
    <t>UP-88659</t>
  </si>
  <si>
    <t xml:space="preserve">DISPENSER AUTOMÁTICO DE LÍQUIDO </t>
  </si>
  <si>
    <t>UTILIDADES DO  LAR</t>
  </si>
  <si>
    <t>UP-58533</t>
  </si>
  <si>
    <t>LUVA PET TIRA PELOS</t>
  </si>
  <si>
    <t>UP-58684</t>
  </si>
  <si>
    <t xml:space="preserve">CORTADOR NICER DICER QUICK 5 IN 1 </t>
  </si>
  <si>
    <t>UP 88625</t>
  </si>
  <si>
    <t xml:space="preserve">BURRIFADOR AUTOMÁTICO </t>
  </si>
  <si>
    <t>UP-99992</t>
  </si>
  <si>
    <t>SELADORA A VÁCUO BIVOLT</t>
  </si>
  <si>
    <t>UP-99994</t>
  </si>
  <si>
    <t xml:space="preserve">SELADORA A VÁCUO BIVOLT COM 5 SAQUINHOS </t>
  </si>
  <si>
    <t>UP-88660</t>
  </si>
  <si>
    <t>MOEDOR MANUAL                               MULTI FUNCIONAL</t>
  </si>
  <si>
    <t>VERDE</t>
  </si>
  <si>
    <t>UP-99993</t>
  </si>
  <si>
    <t>MINI ESPREMEDOR DE LARANJA PORTÁTL BIVOLT</t>
  </si>
  <si>
    <t>UP-88661</t>
  </si>
  <si>
    <t>MINI LIQUIDIFICADOR                PORTÁTIL USB COM BICO</t>
  </si>
  <si>
    <t xml:space="preserve">ROSA                                      AZUL                                 ROXO </t>
  </si>
  <si>
    <t>UP-99833</t>
  </si>
  <si>
    <t>TRITURADOR DE ALIMENTOS AUTOMÁTICO</t>
  </si>
  <si>
    <t>ROSA</t>
  </si>
  <si>
    <t>UP 99841</t>
  </si>
  <si>
    <t xml:space="preserve">ROSE                                           BRANCO </t>
  </si>
  <si>
    <t>UP-99842</t>
  </si>
  <si>
    <t>MINI TRITURADOR MANUAL</t>
  </si>
  <si>
    <t>UP-10008</t>
  </si>
  <si>
    <t>MINI MIX MISTURADOR DE DE BEBIDAS</t>
  </si>
  <si>
    <t>UP-99987</t>
  </si>
  <si>
    <t xml:space="preserve">MULTIPROCESSADOR DE ALIMENTOS 4EM1 </t>
  </si>
  <si>
    <t>UP-99995</t>
  </si>
  <si>
    <t>MINI BATEDEIRA E PROCESSADOR PORTÁTIL</t>
  </si>
  <si>
    <t>UP-99996</t>
  </si>
  <si>
    <t>UP-99999</t>
  </si>
  <si>
    <t>PORTA AZEITE COM PINCEL</t>
  </si>
  <si>
    <t>UP-10026</t>
  </si>
  <si>
    <t>KIT UTENSÍLIOS DE COZINHA COM 12 ITENS</t>
  </si>
  <si>
    <t>ROSA                                    PRETO                                   VERMELHO                             VERDE</t>
  </si>
  <si>
    <t>UP-88657</t>
  </si>
  <si>
    <t xml:space="preserve">AMOLADOR ELÉTRICO PORTÁTIL </t>
  </si>
  <si>
    <t>UP-99892</t>
  </si>
  <si>
    <t>AMOLADOR DE FACA MANUAL</t>
  </si>
  <si>
    <t>VERMELHO/PRETO</t>
  </si>
  <si>
    <t xml:space="preserve">UP-88708                 </t>
  </si>
  <si>
    <t xml:space="preserve">TÁBUA BACIA RETRÁTIL SILICONE MULTIFUNCIONAL </t>
  </si>
  <si>
    <t>BRANCO/CINZA</t>
  </si>
  <si>
    <t>UP-88767</t>
  </si>
  <si>
    <t>KIT TAMPA DE SILICONE AJUSTÁVEL</t>
  </si>
  <si>
    <t>TRANSPARENTE</t>
  </si>
  <si>
    <t>UP-88702</t>
  </si>
  <si>
    <t>BOMBA ELÉTRICA PARA GALÃO DE ÁGUA</t>
  </si>
  <si>
    <t>UP 99901</t>
  </si>
  <si>
    <t>BICO GIRATÓRIO ADAPTADOR DE TORNEIRA 360º</t>
  </si>
  <si>
    <t>UP-58708</t>
  </si>
  <si>
    <t xml:space="preserve">MINI VENTILADOR USB </t>
  </si>
  <si>
    <t>UP-88783</t>
  </si>
  <si>
    <t xml:space="preserve">MINI VENTILADOR PORTÁTIL - USB </t>
  </si>
  <si>
    <t>UP-58823</t>
  </si>
  <si>
    <t xml:space="preserve"> BASTÃO LUZ SINALIZADOR VERMELHO</t>
  </si>
  <si>
    <t>UP-58851000001</t>
  </si>
  <si>
    <t>UP-10025</t>
  </si>
  <si>
    <t>COPO TÉRMICO ANTIVAZAMENTO -510ML</t>
  </si>
  <si>
    <t xml:space="preserve">BRANCO                                PRETO                               ROSA                                  VERDE                                AZUL                       </t>
  </si>
  <si>
    <t>UP-88104</t>
  </si>
  <si>
    <t>BALANÇA DE 180KG REDONDA</t>
  </si>
  <si>
    <t>UP-88100</t>
  </si>
  <si>
    <t>BALANÇA DE 10 KG ALIMENTOS</t>
  </si>
  <si>
    <t>UP-88707</t>
  </si>
  <si>
    <t>BALANÇA DIGITAL  BOLSO 500 GR DIAMANTE</t>
  </si>
  <si>
    <t>UP-88105</t>
  </si>
  <si>
    <t xml:space="preserve">BALANÇA DE VIDRO - 180KG </t>
  </si>
  <si>
    <t>UP-88800</t>
  </si>
  <si>
    <t xml:space="preserve">BALANÇA ELETRÔNICA DE PRECISÃO -500G </t>
  </si>
  <si>
    <t>UP-88797</t>
  </si>
  <si>
    <t>BALANÇA DIGITAL DE MALA</t>
  </si>
  <si>
    <t xml:space="preserve"> UP-88756                             </t>
  </si>
  <si>
    <t>ORGANIZADOR DE ROUPAS</t>
  </si>
  <si>
    <t>UP-99976</t>
  </si>
  <si>
    <t>BALANÇA DIGITAL DE MALA SMILE</t>
  </si>
  <si>
    <t>UP-88210</t>
  </si>
  <si>
    <t>BALANÇA DIGITAL                      ELETRÔNICA - 40KG</t>
  </si>
  <si>
    <t>BRANCA                                               PRETA</t>
  </si>
  <si>
    <t>UP-88211</t>
  </si>
  <si>
    <t>BALANÇA DIGITAL                      ELETRÔNICA - 300KG</t>
  </si>
  <si>
    <t>UP-99808</t>
  </si>
  <si>
    <t>UPX58096</t>
  </si>
  <si>
    <t>MINI FERRO A VAPOR PORTÁTIL</t>
  </si>
  <si>
    <t>VERDE                   BRANCO</t>
  </si>
  <si>
    <t>UP-88754</t>
  </si>
  <si>
    <t>PINTA FÁCIL 5 PEÇAS</t>
  </si>
  <si>
    <t>UP-99901</t>
  </si>
  <si>
    <t>LIMPADOR DE VIDROS MAGNÉTICO</t>
  </si>
  <si>
    <t>UP-99867</t>
  </si>
  <si>
    <t>LUVA PET TIRA PÊLOS</t>
  </si>
  <si>
    <t>UP-88763</t>
  </si>
  <si>
    <t xml:space="preserve">REMOVEDOR DE PELOS </t>
  </si>
  <si>
    <t>UP-88762</t>
  </si>
  <si>
    <t>VASSOURA MÁGICA POLIMENTO</t>
  </si>
  <si>
    <t xml:space="preserve">             UP-88754              </t>
  </si>
  <si>
    <t>PINTA FÁCIL - KIT COM 8 PEÇAS</t>
  </si>
  <si>
    <t>UP-88755</t>
  </si>
  <si>
    <t>PINTA FÁCIL - KIT COM 5 PEÇAS</t>
  </si>
  <si>
    <t>UP-58838</t>
  </si>
  <si>
    <t xml:space="preserve">COPO RETRÁTIL 350 ML </t>
  </si>
  <si>
    <t>UP-88766</t>
  </si>
  <si>
    <t xml:space="preserve">SUPORTE DE ESCOVA E PASTA DENTE </t>
  </si>
  <si>
    <t>UP-99989</t>
  </si>
  <si>
    <t>MINI AR CONDICIONADO PORTÁTIL</t>
  </si>
  <si>
    <t>UP 88782</t>
  </si>
  <si>
    <t>MINI VENTILADOR DE MESA - QUADRADO BRANCO</t>
  </si>
  <si>
    <t xml:space="preserve">GRADE PRETA                     GRADE BRONZE                                </t>
  </si>
  <si>
    <t>HA-14500</t>
  </si>
  <si>
    <t>JOGO DE VELAS DECORATIVAS        3,5 X 0,60</t>
  </si>
  <si>
    <t>NC-23500</t>
  </si>
  <si>
    <t>JOGO DE VELAS DECORATIVAS        3,5 X 0,90</t>
  </si>
  <si>
    <t xml:space="preserve">SACOLA RETORNÁVEL PEQUENA  50X50 </t>
  </si>
  <si>
    <t xml:space="preserve">SACOLA RETORNÁVEL GRANDE            55 X 50 </t>
  </si>
  <si>
    <t>DV-01550</t>
  </si>
  <si>
    <t>CHAPEU ENTRANCADO DE PALHA-7 CM ROSA/UNI</t>
  </si>
  <si>
    <t>CHAPEU ENTRANCADO DE PALHA-7 CM CAQUI/UN</t>
  </si>
  <si>
    <t>CHAPEU ENTRANCADO DE PALHA-7 CM CINZA/UN</t>
  </si>
  <si>
    <t>DV-01551</t>
  </si>
  <si>
    <t>CHAPEU ENTRANCADO DE PALHA-6M ROSA</t>
  </si>
  <si>
    <t>CHAPEU ENTRANCADO DE PALHA-6M AZUL</t>
  </si>
  <si>
    <t>CHAPEU ENTRANCADO DE PALHA-6M CINZA</t>
  </si>
  <si>
    <t>DV-01577</t>
  </si>
  <si>
    <t>CANUDO DE PAPEL 10X230 C/ 100         I LOVE RIO</t>
  </si>
  <si>
    <t>DV-01578</t>
  </si>
  <si>
    <t>CANUDO DE PAPEL 10X230 C/100 BAMBU</t>
  </si>
  <si>
    <t>DV-01579</t>
  </si>
  <si>
    <t>CANUDO DE PAPEL 10X230 C/100 UNICÓRNIO</t>
  </si>
  <si>
    <t>DV-01580</t>
  </si>
  <si>
    <t>CANUDO DE PAPEL 10X230 C/100 LISTRA DOURADA</t>
  </si>
  <si>
    <t>DAVINCI</t>
  </si>
  <si>
    <t>CHAPÉU DAVINCI ROSA</t>
  </si>
  <si>
    <t>LÂMPADAS E FITAS</t>
  </si>
  <si>
    <t>BRI-0005</t>
  </si>
  <si>
    <t>LÂMPADA GU9 - 5W - 6500K              BIVOLT</t>
  </si>
  <si>
    <t>LÂMPADA GU9 - 5W - 3000K                BIVOLT</t>
  </si>
  <si>
    <t>AVANT-15</t>
  </si>
  <si>
    <t>BULBO - 15W - 6500K</t>
  </si>
  <si>
    <t>BRI-0007</t>
  </si>
  <si>
    <t>BULBO - 12W - 6500K</t>
  </si>
  <si>
    <t>LUMI- 42</t>
  </si>
  <si>
    <t>PAINEL SLIM EMBUTIR QUADRADO    3W - 3000K</t>
  </si>
  <si>
    <t>LUMI- 19</t>
  </si>
  <si>
    <t>PAINEL SLIM SOBREPOR REDONDO - 25W - 3000K</t>
  </si>
  <si>
    <t>GDT 5004</t>
  </si>
  <si>
    <t>REFLETOR  50W - 3000K</t>
  </si>
  <si>
    <t>CH-10015</t>
  </si>
  <si>
    <t xml:space="preserve">DRIVE PARA PERFIL DE LED                          2A - 24W </t>
  </si>
  <si>
    <t>CH-10016</t>
  </si>
  <si>
    <t xml:space="preserve">DRIVE PARA PERFIL DE LED                          3A - 36W </t>
  </si>
  <si>
    <t>CH-10017</t>
  </si>
  <si>
    <t xml:space="preserve">DRIVE PARA PERFIL DE LED                          5A - 60W </t>
  </si>
  <si>
    <t>CH-10018</t>
  </si>
  <si>
    <t xml:space="preserve">DRIVE PARA PERFIL DE LED                          6A - 72W </t>
  </si>
  <si>
    <t>LUMI- 89</t>
  </si>
  <si>
    <t>FITA - 14,4W - 6500K</t>
  </si>
  <si>
    <t>CH-85559</t>
  </si>
  <si>
    <t>FITA DE LED - FRIA -  IP66</t>
  </si>
  <si>
    <t>CH-85560</t>
  </si>
  <si>
    <t>FITA DE LED - QUENTE - IP66</t>
  </si>
  <si>
    <t>CH-09951</t>
  </si>
  <si>
    <t>FITA DE LED - RGB - COM CONTROLE E ADAPTADOR - IP66</t>
  </si>
  <si>
    <t>CH-31614</t>
  </si>
  <si>
    <t>FONTE COM CONTROLE PARA FITA DE LED</t>
  </si>
  <si>
    <t>CH-99990</t>
  </si>
  <si>
    <t>ROLO DE FITA EM LED - 100M - 110V FRIA</t>
  </si>
  <si>
    <t>CH-99991</t>
  </si>
  <si>
    <t>ROLO DE FITA EM LED - 100M - 220V FRIA</t>
  </si>
  <si>
    <t>CH-99992</t>
  </si>
  <si>
    <t>ROLO DE FITA EM LED - 100M - 110V QUENTE</t>
  </si>
  <si>
    <t>CH-99993</t>
  </si>
  <si>
    <t>ROLO DE FITA EM LED - 100M - 220V QUENTE</t>
  </si>
  <si>
    <t>CH-99994</t>
  </si>
  <si>
    <t>ROLO DE FITA EM LED - 100M - 110V VERMELHO</t>
  </si>
  <si>
    <t>CH-99995</t>
  </si>
  <si>
    <t>ROLO DE FITA EM LED - 100M - 220V VERMELHO</t>
  </si>
  <si>
    <t>CH-99996</t>
  </si>
  <si>
    <t>ROLO DE FITA EM LED - 100M - 110V VERDE</t>
  </si>
  <si>
    <t>CH-99997</t>
  </si>
  <si>
    <t>ROLO DE FITA EM LED - 100M - 220V VERDE</t>
  </si>
  <si>
    <t>CH-99998</t>
  </si>
  <si>
    <t>ROLO DE FITA EM LED - 100M - 110V AZUL</t>
  </si>
  <si>
    <t>CH-99999</t>
  </si>
  <si>
    <t>ROLO DE FITA EM LED - 100M - 220V AZUL</t>
  </si>
  <si>
    <t>CH-10000</t>
  </si>
  <si>
    <t>ROLO DE FITA EM LED - 100M - 110V RGB</t>
  </si>
  <si>
    <t>CH-10001</t>
  </si>
  <si>
    <t>ROLO DE FITA EM LED - 100M - 220V RGB</t>
  </si>
  <si>
    <t>CH-10009</t>
  </si>
  <si>
    <t>FONTE C/ CONTROLE P FITA DE LED RGB 110V</t>
  </si>
  <si>
    <t>CH-10011</t>
  </si>
  <si>
    <t>FONTE C/ CONTROLE P FITA DE LED RGB 220V</t>
  </si>
  <si>
    <t>CH-10002</t>
  </si>
  <si>
    <t>ROLO DE FITA EM LED NEON - 100M 110V - VERDE</t>
  </si>
  <si>
    <t>CH-10003</t>
  </si>
  <si>
    <t>ROLO DE FITA EM LED NEON - 100M 110V - AZUL</t>
  </si>
  <si>
    <t>CH-10004</t>
  </si>
  <si>
    <t>ROLO DE FITA EM LED NEON - 100M 110V - AMARELO</t>
  </si>
  <si>
    <t>CH-10005</t>
  </si>
  <si>
    <t>ROLO DE FITA EM LED NEON - 100M 110V - VERMELHO</t>
  </si>
  <si>
    <t>CH-10006</t>
  </si>
  <si>
    <t>ROLO DE FITA EM LED NEON - 100M 110V - RGB</t>
  </si>
  <si>
    <t>CH-10007</t>
  </si>
  <si>
    <t>ROLO DE FITA EM LED NEON - 100M  220V - RGB</t>
  </si>
  <si>
    <t>CH-10008</t>
  </si>
  <si>
    <t>FONTE C/ CONTR P/ FITA DE LED NEON 220V</t>
  </si>
  <si>
    <t>CH-10010</t>
  </si>
  <si>
    <t>FONTE C/ CONTR P/ FITA DE LED NEON 110V</t>
  </si>
  <si>
    <t>LUMI- 45</t>
  </si>
  <si>
    <t>ROLO DE FITA - 100M - 8MM           14,4W - 110V - 6500K</t>
  </si>
  <si>
    <t>LUMI- 94</t>
  </si>
  <si>
    <t>ROLO DE FITA - 100M - 8MM -                      8W - 110V - 6500K</t>
  </si>
  <si>
    <t xml:space="preserve">L&amp;D </t>
  </si>
  <si>
    <t>BULBO</t>
  </si>
  <si>
    <t>LED-0807</t>
  </si>
  <si>
    <t>BULBO - 12W - A60 - 6500K</t>
  </si>
  <si>
    <t>LED-0809</t>
  </si>
  <si>
    <t>BULBO - 15W - A60 - 6500K</t>
  </si>
  <si>
    <t>LED-0817</t>
  </si>
  <si>
    <t>BULBO DE ALTA - 30W - T80 - 6500K</t>
  </si>
  <si>
    <t>TUBULAR</t>
  </si>
  <si>
    <t>LED 1018</t>
  </si>
  <si>
    <t>31/11/2020</t>
  </si>
  <si>
    <t>TUBULAR T8 INMETRO                                        VIDRO - 60CM - 9W - 6500K</t>
  </si>
  <si>
    <t>LED- 732</t>
  </si>
  <si>
    <t>TUBULAR T8 INMETRO                                        VIDRO - 60CM - 10W - 3000K</t>
  </si>
  <si>
    <t>LED- 694</t>
  </si>
  <si>
    <t>TUBULAR T8 INMETRO                                        NANO - 60CM - 10W - 3000K</t>
  </si>
  <si>
    <t>LUMINÁRIA</t>
  </si>
  <si>
    <t>LED 1202</t>
  </si>
  <si>
    <t>LUMINÁRIA SOBREPOR LINEAR                 20W - 60 CM - 6500K</t>
  </si>
  <si>
    <t>PAINEL</t>
  </si>
  <si>
    <t>LED- 208</t>
  </si>
  <si>
    <t>PAINEL EMBUTIR QUADRADO                                 18W - 3000K</t>
  </si>
  <si>
    <t>LED-0210</t>
  </si>
  <si>
    <t>PAINEL EMBUTIR QUADRADO                                   25W - 6500K</t>
  </si>
  <si>
    <t>LED- 215</t>
  </si>
  <si>
    <t>PAINEL EMBUTIR QUADRADO   PRATA - 16W - 6500K</t>
  </si>
  <si>
    <t>LED-0375</t>
  </si>
  <si>
    <t xml:space="preserve">PAINEL SOBREPOR QUADRADO                            25W - 6500K             </t>
  </si>
  <si>
    <t>LED- 192</t>
  </si>
  <si>
    <t xml:space="preserve">PAINEL EMBUTIR REDONDO                                   6W - 6500K     </t>
  </si>
  <si>
    <t>LED- 195</t>
  </si>
  <si>
    <t xml:space="preserve">PAINEL EMBUTIR REDONDO                                   12W - 6500K     </t>
  </si>
  <si>
    <t>LED- 432</t>
  </si>
  <si>
    <t xml:space="preserve">PAINEL EMBUTIR REDONDO                                   24W - 6500K     </t>
  </si>
  <si>
    <t>LED- 431</t>
  </si>
  <si>
    <t xml:space="preserve">PAINEL EMBUTIR REDONDO                                   24W - 3000K     </t>
  </si>
  <si>
    <t>LED- 204</t>
  </si>
  <si>
    <t xml:space="preserve">PAINEL EMBUTIR QUADRADO                            6W - 3000K     </t>
  </si>
  <si>
    <t>LED- 207</t>
  </si>
  <si>
    <t xml:space="preserve">PAINEL EMBUTIR QUADRADO                            12W - 6500K     </t>
  </si>
  <si>
    <t xml:space="preserve">PAINEL EMBUTIR QUADRADO                            18W - 3000K     </t>
  </si>
  <si>
    <t>LED- 430</t>
  </si>
  <si>
    <t xml:space="preserve">PAINEL EMBUTIR QUADRADO                            24W - 6500K     </t>
  </si>
  <si>
    <t>LED-0197</t>
  </si>
  <si>
    <t xml:space="preserve">PAINEL EMBUTIR REDONDO                                    25W - 3000K     </t>
  </si>
  <si>
    <t>LED- 363</t>
  </si>
  <si>
    <t>PAINEL SOBREPOR REDONDO                    6W - 6500K</t>
  </si>
  <si>
    <t>LED- 365</t>
  </si>
  <si>
    <t xml:space="preserve">PAINEL SOBREPOR REDONDO                                 12W - 6500K       </t>
  </si>
  <si>
    <t>LED- 364</t>
  </si>
  <si>
    <t xml:space="preserve">PAINEL SOBREPOR REDONDO                                 12W - 3000K       </t>
  </si>
  <si>
    <t>LED- 368</t>
  </si>
  <si>
    <t>LED- 366</t>
  </si>
  <si>
    <t xml:space="preserve">PAINEL SOBREPOR REDONDO                                 18W - 3000K       </t>
  </si>
  <si>
    <t>LED 1120</t>
  </si>
  <si>
    <t xml:space="preserve">PAINEL SOBREPOR REDONDO                                 24W - 3000K       </t>
  </si>
  <si>
    <t>LED 1122</t>
  </si>
  <si>
    <t xml:space="preserve">PAINEL SOBREPOR REDONDO                                 24W - 6500K       </t>
  </si>
  <si>
    <t>LED- 371</t>
  </si>
  <si>
    <t xml:space="preserve">PAINEL SOBREPOR QUADRADO                             6W - 6500K       </t>
  </si>
  <si>
    <t>LED- 372</t>
  </si>
  <si>
    <t>PAINEL SOBREPOR QUADRADO                    12W - 3000K</t>
  </si>
  <si>
    <t>LED-374</t>
  </si>
  <si>
    <t xml:space="preserve">PAINEL SOBREPOR QUADRADO                             18W - 3000K       </t>
  </si>
  <si>
    <t>LED 1119</t>
  </si>
  <si>
    <t xml:space="preserve">PAINEL SOBREPOR QUADRADO                             24W - 6500K       </t>
  </si>
  <si>
    <t>LED 1233</t>
  </si>
  <si>
    <t>PAINEL 62,5X62,5                                              EMBUTIR QUADRADO - 48W - 6500K</t>
  </si>
  <si>
    <t>SPOT</t>
  </si>
  <si>
    <t>LED 1044</t>
  </si>
  <si>
    <t>SPOT COB REDONDO - 5W - 3000K</t>
  </si>
  <si>
    <t>LED- 443</t>
  </si>
  <si>
    <t>SPOT REDONDO - 5W - 3000K</t>
  </si>
  <si>
    <t>LED- 220</t>
  </si>
  <si>
    <t>SPOT REDONDO - 7W - 3000K</t>
  </si>
  <si>
    <t>LED- 174</t>
  </si>
  <si>
    <t>SPOT QUADRADO - 3W - 6500K</t>
  </si>
  <si>
    <t>LED- 446</t>
  </si>
  <si>
    <t>SPOT QUADRADO - 7W - 6500K</t>
  </si>
  <si>
    <t>LED- 447</t>
  </si>
  <si>
    <t>REFLETOR</t>
  </si>
  <si>
    <t>LED- 120</t>
  </si>
  <si>
    <t>REFLETOR PRETO SLIM                           10W - 6500K</t>
  </si>
  <si>
    <t>LED- 121</t>
  </si>
  <si>
    <t>REFLETOR PRETO SLIM                           10W - AZUL</t>
  </si>
  <si>
    <t>LED- 122</t>
  </si>
  <si>
    <t>REFLETOR PRETO SLIM                           10W - VERDE</t>
  </si>
  <si>
    <t>LED- 124</t>
  </si>
  <si>
    <t>REFLETOR PRETO SLIM                           20W - 6500K</t>
  </si>
  <si>
    <t>LED- 128</t>
  </si>
  <si>
    <t>REFLETOR PRETO SLIM                           30W - 6500K</t>
  </si>
  <si>
    <t>LED- 129</t>
  </si>
  <si>
    <t>REFLETOR PRETO SLIM                           30W - AZUL</t>
  </si>
  <si>
    <t>LED- 130</t>
  </si>
  <si>
    <t>REFLETOR PRETO SLIM                           30W - VERDE</t>
  </si>
  <si>
    <t>LED- 132</t>
  </si>
  <si>
    <t>REFLETOR PRETO SLIM                           50W - 6500K</t>
  </si>
  <si>
    <t>LED- 133</t>
  </si>
  <si>
    <t>REFLETOR PRETO SLIM                           50W - AZUL</t>
  </si>
  <si>
    <t>LED- 134</t>
  </si>
  <si>
    <t>REFLETOR PRETO SLIM                           50W - VERDE</t>
  </si>
  <si>
    <t>LED- 410</t>
  </si>
  <si>
    <t>REFLETOR PRETO SLIM                           150W - 6500K</t>
  </si>
  <si>
    <t>LED 1399</t>
  </si>
  <si>
    <t>REFLETOR PRETO SLIM                           200W - 6500K</t>
  </si>
  <si>
    <t>LED 1405</t>
  </si>
  <si>
    <t>REFLETOR PRETO SLIM                           500W - 6500K</t>
  </si>
  <si>
    <t>LED 1248</t>
  </si>
  <si>
    <t>REFLETOR UFO REDONDO                                           100W - 6500K</t>
  </si>
  <si>
    <t>LED 1249</t>
  </si>
  <si>
    <t>REFLETOR UFO REDONDO                                           200W - 6500K</t>
  </si>
  <si>
    <t>LUMINÁRIA SOLAR</t>
  </si>
  <si>
    <t>LED 1077</t>
  </si>
  <si>
    <t xml:space="preserve">LUMINÁRIA BRANCA SOBREPOR SOLAR COM SENSOR - 3W - 3000K </t>
  </si>
  <si>
    <t>FITAS LED</t>
  </si>
  <si>
    <t>LED- 484</t>
  </si>
  <si>
    <t>FITA LED - KIT ALTA 6MM                         220V - 6500K</t>
  </si>
  <si>
    <t>LED- 485</t>
  </si>
  <si>
    <t>FITA LED - KIT ALTA 6MM                         220V - AZUL</t>
  </si>
  <si>
    <t>LED- 494</t>
  </si>
  <si>
    <t>LED- 492</t>
  </si>
  <si>
    <t>FITA LED - KIT ALTA 6MM                                      220V - 3000K</t>
  </si>
  <si>
    <t>LED- 493</t>
  </si>
  <si>
    <t>FITA LED - KIT ALTA 6MM                                          220V - 6500K</t>
  </si>
  <si>
    <t>LED 1308</t>
  </si>
  <si>
    <t>FITA LED - ROLO 100M 8 MM                                       220V - 6000K</t>
  </si>
  <si>
    <t>LED 1310</t>
  </si>
  <si>
    <t>FITA LED - ROLO 100M 8 MM                                       220V - AZUL</t>
  </si>
  <si>
    <t>LED 1311</t>
  </si>
  <si>
    <t>FITA LED - ROLO 100M 8 MM                                       220V - VERDE</t>
  </si>
  <si>
    <t>LED 1312</t>
  </si>
  <si>
    <t>FITA LED - ROLO 100M 8 MM                                       220V - VERMELHA</t>
  </si>
  <si>
    <t>LED 1316</t>
  </si>
  <si>
    <t>FITA LED - ROLO 100M 8 MM                                       110V - 6000K</t>
  </si>
  <si>
    <t>LED 1317</t>
  </si>
  <si>
    <t>LED 1080</t>
  </si>
  <si>
    <t>FITA LED - ROLO 100M DUPLA 12MM                                        220V - 15W -  6000K</t>
  </si>
  <si>
    <t>LED 1081</t>
  </si>
  <si>
    <t>FITA LED - ROLO 100M DUPLA 12MM                                        220V - 15W - 3500K</t>
  </si>
  <si>
    <t>LED 1078</t>
  </si>
  <si>
    <t>FITA LED - ROLO 100M DUPLA 12MM                                        110V - 13W - 6000K</t>
  </si>
  <si>
    <t>DRIVE E ADAPTADOR</t>
  </si>
  <si>
    <t>LED-1319</t>
  </si>
  <si>
    <t>DRIVE DE 12 MM</t>
  </si>
  <si>
    <t>E 40</t>
  </si>
  <si>
    <t>ADAPTADOR  E40</t>
  </si>
  <si>
    <t>SACOLAS</t>
  </si>
  <si>
    <t>UP-15200</t>
  </si>
  <si>
    <t>SACOLA P/ EMBALAGEM - 15X20CM</t>
  </si>
  <si>
    <t>UP-20350</t>
  </si>
  <si>
    <t>SACOLA P/ EMBALAGEM - 20X35CM</t>
  </si>
  <si>
    <t>UP-25350</t>
  </si>
  <si>
    <t>SACOLA P/ EMBALAGEM - 25X35CM</t>
  </si>
  <si>
    <t>UP-32450</t>
  </si>
  <si>
    <t>SACOLA P/ EMBALAGEM - 32X45CM</t>
  </si>
  <si>
    <t>UP-35450</t>
  </si>
  <si>
    <t>SACOLA P/ EMBALAGEM - 35X45CM</t>
  </si>
  <si>
    <t>UP-40550</t>
  </si>
  <si>
    <t>SACOLA P/ EMBALAGEM - 45X55CM</t>
  </si>
  <si>
    <t>UP-50600</t>
  </si>
  <si>
    <t>SACOLA P/ EMBALAGEM - 50X60CM</t>
  </si>
  <si>
    <t>UP-60800</t>
  </si>
  <si>
    <t>SACOLA P/ EMBALAGEM - 60X80CM</t>
  </si>
  <si>
    <t>UP-10045</t>
  </si>
  <si>
    <t>ROLO FITA DUREX</t>
  </si>
  <si>
    <t>PRODUTOS ESGOTADOS</t>
  </si>
  <si>
    <t>LED 1101</t>
  </si>
  <si>
    <t>TUBULAR T8 INMETRO                                        VIDRO - 60CM - 9W - 3000K</t>
  </si>
  <si>
    <t>06.12.2021</t>
  </si>
  <si>
    <t>N</t>
  </si>
  <si>
    <t>UP 88780</t>
  </si>
  <si>
    <t>MINI VENTILADOR DE MESA - REDONDO PRETO</t>
  </si>
  <si>
    <t>18.11.2021</t>
  </si>
  <si>
    <t>UP-89800</t>
  </si>
  <si>
    <t>PORTA CONDIMENTO GIRATÓRIO - 12 POTES - INOX</t>
  </si>
  <si>
    <t>VEM COM DEFEITO E QUEBRA O POTE, VERIFICAR OUTRO FORNECEDOR</t>
  </si>
  <si>
    <t>UPX88601</t>
  </si>
  <si>
    <t>CAIXA DE SOM BLUETOOTH BLOW ÚNICA</t>
  </si>
  <si>
    <t>19.11.2021</t>
  </si>
  <si>
    <t>JÁ VEM GRANDE</t>
  </si>
  <si>
    <t>UP 88621</t>
  </si>
  <si>
    <t>CAIXA DE SOM  HF-S680</t>
  </si>
  <si>
    <t xml:space="preserve">UP-88816         </t>
  </si>
  <si>
    <t xml:space="preserve">CINTA COLETE MODELADORA ABDOMINAL AJUSTÁVEL </t>
  </si>
  <si>
    <t>LED 1320</t>
  </si>
  <si>
    <t>REFLETOR SOLAR                                                    70W - 6500K</t>
  </si>
  <si>
    <t>09.11.2021</t>
  </si>
  <si>
    <t>VENDE BEM, MAS PRECISA VER OUTRO FORNECEDOR</t>
  </si>
  <si>
    <t>UP-58257</t>
  </si>
  <si>
    <t>ESPETO DE JARDIM - MOD 001</t>
  </si>
  <si>
    <t>LED 1079</t>
  </si>
  <si>
    <t>FITA LED - ROLO 100M DUPLA 12MM                                        110V - 3000K</t>
  </si>
  <si>
    <t>01.11.2021</t>
  </si>
  <si>
    <t>JÁ VAI COMPRAR</t>
  </si>
  <si>
    <t>LED- 610</t>
  </si>
  <si>
    <t>TUBULAR T8 INMETRO                                        VIDRO - 60CM - 9,5W - 3000K</t>
  </si>
  <si>
    <t xml:space="preserve">UP 88623 </t>
  </si>
  <si>
    <t>LUZ DE ESPELHO STUDIO GLOW C/ 4 LÂMPADAS GRANDES -CINZA</t>
  </si>
  <si>
    <t>UP 99810</t>
  </si>
  <si>
    <t xml:space="preserve">RÁDIO AUTOMOTIVO - BLUETOOTH - 2055BT </t>
  </si>
  <si>
    <t>21.10.2021</t>
  </si>
  <si>
    <t>UP 88787</t>
  </si>
  <si>
    <t>MARMITA ELÉTRICA TÉRMICA - PARTE INTERNA DE METAL - 110V</t>
  </si>
  <si>
    <t>19.10.2021</t>
  </si>
  <si>
    <t>LED 1396</t>
  </si>
  <si>
    <t xml:space="preserve">REFLETOR PRETO SLIM                                          50W - 6500K                    </t>
  </si>
  <si>
    <t>18.10.2021</t>
  </si>
  <si>
    <t>LED 1397</t>
  </si>
  <si>
    <t xml:space="preserve">REFLETOR PRETO SLIM                                          100W - 6500K                    </t>
  </si>
  <si>
    <t xml:space="preserve">PAINEL SOBREPOR REDONDO                             25W - 6500K       </t>
  </si>
  <si>
    <t xml:space="preserve">UP 88602  </t>
  </si>
  <si>
    <t>13.10.2021</t>
  </si>
  <si>
    <t>UP-58342</t>
  </si>
  <si>
    <t>CABO VGA - 5 METROS</t>
  </si>
  <si>
    <t>CARREGADOR DE XBOX 360</t>
  </si>
  <si>
    <t>LED- 651</t>
  </si>
  <si>
    <t>LED- 651 REFLETOR BRANCO                                               20W - 3000K</t>
  </si>
  <si>
    <t>UP-88427</t>
  </si>
  <si>
    <t xml:space="preserve">CÂMERA DE SEGURANÇA IP WI-FI SMART </t>
  </si>
  <si>
    <t>LED-1343</t>
  </si>
  <si>
    <t>CARTELA C /4 PILHA DE CARBONO DE ZINCO AAA - PALITO</t>
  </si>
  <si>
    <t>UP-58599</t>
  </si>
  <si>
    <t xml:space="preserve">MAQUINA FUMACA GELO SECO </t>
  </si>
  <si>
    <t>UP-88805</t>
  </si>
  <si>
    <t>BULBO RGB C/ CONTROLE  A50 - 3W RGB</t>
  </si>
  <si>
    <t>LED- 448</t>
  </si>
  <si>
    <t>SPOT REDONDO - 7W - 6500K</t>
  </si>
  <si>
    <t>LED 1232</t>
  </si>
  <si>
    <t>PAINEL 62,5X62,5                                                     EMBUTIR QUADRADO - 48W - 4000K</t>
  </si>
  <si>
    <t>LUMI-035</t>
  </si>
  <si>
    <t>PAINEL SLIM REDONDO    25W - 3000K</t>
  </si>
  <si>
    <t>UP-88620</t>
  </si>
  <si>
    <t>FONES DE OUVIDO SEM FIO  I12</t>
  </si>
  <si>
    <t>28.09.2021</t>
  </si>
  <si>
    <t>UP-99835</t>
  </si>
  <si>
    <t xml:space="preserve">POP IT QUADRADO </t>
  </si>
  <si>
    <t>25.09.2021</t>
  </si>
  <si>
    <t>UP-99836</t>
  </si>
  <si>
    <t xml:space="preserve">POP IT CORAÇÃO </t>
  </si>
  <si>
    <t>25.09.2022</t>
  </si>
  <si>
    <t>UP-99837</t>
  </si>
  <si>
    <t xml:space="preserve">POP IT REDONDO </t>
  </si>
  <si>
    <t>25.09.2023</t>
  </si>
  <si>
    <t>UP-88855</t>
  </si>
  <si>
    <t>ESPELHO LUMINÁRIA MAQUIAGEM ARTICULAVEL</t>
  </si>
  <si>
    <t>23.09.2021</t>
  </si>
  <si>
    <t>UP-99850</t>
  </si>
  <si>
    <t xml:space="preserve">POP IT UNICÓRNIO </t>
  </si>
  <si>
    <t>22.09.2021</t>
  </si>
  <si>
    <t>UP-88728</t>
  </si>
  <si>
    <t>PULVERIZADOR DE AR MOD 017</t>
  </si>
  <si>
    <t>16.09.2021</t>
  </si>
  <si>
    <t>UP-89801</t>
  </si>
  <si>
    <t>PORTA CONDIMENTO GIRATÓRIO - 16 POTES - INOX</t>
  </si>
  <si>
    <t>POP IT CORAÇÃO E QUADRADO - GRANDE</t>
  </si>
  <si>
    <t>15.09.2021</t>
  </si>
  <si>
    <t>UP-88795</t>
  </si>
  <si>
    <t>10.09.2021</t>
  </si>
  <si>
    <t>UP 88619</t>
  </si>
  <si>
    <t>CAIXA DE SOM KIMISSO QS-3601</t>
  </si>
  <si>
    <t>MINI LIQUIDIFICADOR PORTATIL USB</t>
  </si>
  <si>
    <t>UP-58681</t>
  </si>
  <si>
    <t>DRI- 007</t>
  </si>
  <si>
    <t>DRIVER P/ PAINEL - 12 LUMIERE</t>
  </si>
  <si>
    <t>DRI- 008</t>
  </si>
  <si>
    <t>DRIVER - 18W LUMIERE</t>
  </si>
  <si>
    <t>DRI- 010</t>
  </si>
  <si>
    <t>DRIVER - 3W</t>
  </si>
  <si>
    <t>DV-01655</t>
  </si>
  <si>
    <t>BOLSA DAVINCI ROSÊ</t>
  </si>
  <si>
    <t>24.09.2021</t>
  </si>
  <si>
    <t>UP-88779</t>
  </si>
  <si>
    <t>MASSAGEADOR TIRA PAPA 3 MOLAS</t>
  </si>
  <si>
    <t>UP-88655</t>
  </si>
  <si>
    <t xml:space="preserve">CINTA COLETE P/ COLUNA E LOMBAR </t>
  </si>
  <si>
    <t>PAINEL EMBUTIR QUADRADO                               25W - 6500K</t>
  </si>
  <si>
    <t>UP-85518</t>
  </si>
  <si>
    <t>PAR DE LÂMPADAS PARA FAROL             MOD H11</t>
  </si>
  <si>
    <t>UP-88852</t>
  </si>
  <si>
    <t xml:space="preserve">ESPELHO DE MESA P/ MAQUIAGEM - 22 LEDS </t>
  </si>
  <si>
    <t>PIX-5239</t>
  </si>
  <si>
    <t>BULBO ALTA - 50W - 6500K</t>
  </si>
  <si>
    <t>PAINEL EMBUTIR QUADRADO                               12W - 6500K</t>
  </si>
  <si>
    <t xml:space="preserve">PAINEL SOBREPOR REDONDO                                18W - 3000K       </t>
  </si>
  <si>
    <t>FITA LED - ROLO 100M DUPLA 12MM                                        220V - 3000K</t>
  </si>
  <si>
    <t>UP-88749</t>
  </si>
  <si>
    <t>SKATE ELÉTRICO ( HOVERBOARD ) - CORES VARIADAS</t>
  </si>
  <si>
    <t>UP-88807</t>
  </si>
  <si>
    <t xml:space="preserve">BULBO RGB C/ CONTROLE  A70 - 10W </t>
  </si>
  <si>
    <t>UP-88718</t>
  </si>
  <si>
    <t xml:space="preserve">LUMINÁRIA LED LUA GALAXY - 15CM </t>
  </si>
  <si>
    <t>UP-88780</t>
  </si>
  <si>
    <t>REVOFLEX  XTREME FITNESS</t>
  </si>
  <si>
    <t>LED 1322</t>
  </si>
  <si>
    <t>REFLETOR SOLAR                                                   200W - 6500K</t>
  </si>
  <si>
    <t>UP*88414</t>
  </si>
  <si>
    <t>DVR 32 CANAIS AHD 5 IN 1 1080N</t>
  </si>
  <si>
    <t>UP-99855</t>
  </si>
  <si>
    <t>RING LIGHT - 36 CM - 14 POLEGADAS  USB</t>
  </si>
  <si>
    <t>UP-88812</t>
  </si>
  <si>
    <t xml:space="preserve">UMIDIFICADOR DE AR - 300ML - MADEIRA </t>
  </si>
  <si>
    <t>VG-88609</t>
  </si>
  <si>
    <t>MINI VIDEO GAME NINTENDO RETRÔ 32BITS</t>
  </si>
  <si>
    <t>20/30</t>
  </si>
  <si>
    <t>BR-21200</t>
  </si>
  <si>
    <t xml:space="preserve">APARELHO DEPILADOR FEMININO </t>
  </si>
  <si>
    <t>UP 88781</t>
  </si>
  <si>
    <t>MINI VENTILADOR DE MESA - REDONDO BRANCO</t>
  </si>
  <si>
    <t>LED-1020</t>
  </si>
  <si>
    <t>TUBULAR T8 INMETRO                                        VIDRO - 1,20CM - 18W - 6500K</t>
  </si>
  <si>
    <t>UP-58122</t>
  </si>
  <si>
    <t>CABO HDMI 1,5 METROS</t>
  </si>
  <si>
    <t>UP-58548</t>
  </si>
  <si>
    <t xml:space="preserve">CABO RCA ÁUDIO E VIDEO 1.5M </t>
  </si>
  <si>
    <t>UP 88617</t>
  </si>
  <si>
    <t>RING LIGHT 12 C/ SUPORTE 1.2M 12W - RGB</t>
  </si>
  <si>
    <t>UP-88730</t>
  </si>
  <si>
    <t>PULVERIZADOR DE AR MOD 019                 130ML</t>
  </si>
  <si>
    <t>UP-58547</t>
  </si>
  <si>
    <t>CÂMERA BULLET EXTERNA C/ PLACA SOLAR - 1080P HD - 2.4MP</t>
  </si>
  <si>
    <t>UP-58721</t>
  </si>
  <si>
    <t>GARRAFA E ESPREMEDOR</t>
  </si>
  <si>
    <t>KL-10058</t>
  </si>
  <si>
    <t>BULBO - 9W - 6500K</t>
  </si>
  <si>
    <t xml:space="preserve">PAINEL SOBREPOR REDONDO                                12W - 6500K       </t>
  </si>
  <si>
    <t>UP-88818</t>
  </si>
  <si>
    <t>CINTA ABDOMINAL- SAUNA ATIVADORA</t>
  </si>
  <si>
    <t>UP-88405</t>
  </si>
  <si>
    <t>CÂMERA DE MONITORAMENTO CCTV 1 MP - BULLET -AHD 720P - 2.8MM - 1.0</t>
  </si>
  <si>
    <t>LED-1342</t>
  </si>
  <si>
    <t>CARTELA C /4 PILHA ALCALINA - AAA -PALITO</t>
  </si>
  <si>
    <t>UP-88601</t>
  </si>
  <si>
    <t>MINI RING LIGHT ARTICULÁVEL  - MODELO GATINHO</t>
  </si>
  <si>
    <t>LED- 765</t>
  </si>
  <si>
    <t>LED- 373</t>
  </si>
  <si>
    <t xml:space="preserve">PAINEL SOBREPOR QUADRADO                            12W - 6500K             </t>
  </si>
  <si>
    <t>LED 1403</t>
  </si>
  <si>
    <t xml:space="preserve">REFLETOR PRETO SLIM                                         300W - 6500K                    </t>
  </si>
  <si>
    <t>LED 1321</t>
  </si>
  <si>
    <t>REFLETOR SOLAR                                                     120W - 6500K</t>
  </si>
  <si>
    <t>UP-99894</t>
  </si>
  <si>
    <t>CACTO DANÇANTE MEXICANO</t>
  </si>
  <si>
    <t>UP-88811</t>
  </si>
  <si>
    <t xml:space="preserve">UMIDIFICADOR DE AR -130ML- FLOWER </t>
  </si>
  <si>
    <t>LUMI- 36</t>
  </si>
  <si>
    <t>PAINEL SLIM EMBUTIR  REDONDO - 25W - 6500K</t>
  </si>
  <si>
    <t>UP-99820</t>
  </si>
  <si>
    <t>MESA PORTÁTIL PARA NOTEBOOK COM COOLER</t>
  </si>
  <si>
    <t>BRI-0024</t>
  </si>
  <si>
    <t>LED 1031</t>
  </si>
  <si>
    <t>BULBO ALTA - 20W - 6500K</t>
  </si>
  <si>
    <t>UP-88826</t>
  </si>
  <si>
    <t xml:space="preserve">EXTENSOR PARA EXERCÍCIO PEITORAL - 3 EM 1 </t>
  </si>
  <si>
    <t>UP-88786</t>
  </si>
  <si>
    <t xml:space="preserve">SUPORTE DE TV - FIXO </t>
  </si>
  <si>
    <t>LED-1341</t>
  </si>
  <si>
    <t xml:space="preserve">CARTELA C/4 PILHA DE CARBONO DE ZINCO AA </t>
  </si>
  <si>
    <t>LED-1340</t>
  </si>
  <si>
    <t xml:space="preserve">CARTELA C/4 PILHA  ALCALINA - AA </t>
  </si>
  <si>
    <t>UP-88409</t>
  </si>
  <si>
    <t>CÂMERA BULLET EXTERNA C/ CABO DE REDE E WIFI - 1080P HD - 3.6MM - ALCANCE ATÉ 20M</t>
  </si>
  <si>
    <t>LED 1404</t>
  </si>
  <si>
    <t xml:space="preserve">REFLETOR PRETO SLIM                                            400W - 6500K                    </t>
  </si>
  <si>
    <t>UP-99863</t>
  </si>
  <si>
    <t>CENTRAL MULTIMÍDIA - MP5 - MOD1112</t>
  </si>
  <si>
    <t>PULVERIZADOR DE AR MOD 014    400ML</t>
  </si>
  <si>
    <t>UP-85504</t>
  </si>
  <si>
    <t>CONECTOR BNC BORNER</t>
  </si>
  <si>
    <t xml:space="preserve">REFLETOR PRETO SLIM                                          200W - 6500K                    </t>
  </si>
  <si>
    <t>UP-99896</t>
  </si>
  <si>
    <t>CACTO DANÇANTE COWBOY</t>
  </si>
  <si>
    <t>LED 1076</t>
  </si>
  <si>
    <t xml:space="preserve">LUMINÁRIA BRANCA SOBREPOR SOLAR COM SENSOR - 3W - 6500K </t>
  </si>
  <si>
    <t>DV-01651</t>
  </si>
  <si>
    <t>BOLSA DAVINCI LILÁS</t>
  </si>
  <si>
    <t>UPX88415</t>
  </si>
  <si>
    <t xml:space="preserve">FONTE DE ALIMENTAÇÃO -12V 2A </t>
  </si>
  <si>
    <t>UP-88106</t>
  </si>
  <si>
    <t>MINI BALANÇA DIGITAL ALTA PRECISÃO - 0,1G - 2KG</t>
  </si>
  <si>
    <t>BRI-0009</t>
  </si>
  <si>
    <t xml:space="preserve">BULBO - 15W - 6500K </t>
  </si>
  <si>
    <t>UP-99802</t>
  </si>
  <si>
    <t>APARELHO DE EXERCÍCIO MULTITAREFAS EXTENSOR</t>
  </si>
  <si>
    <t>UP-99861</t>
  </si>
  <si>
    <t>CENTRAL MULTIMÍDIA - MP5 - MOD1010</t>
  </si>
  <si>
    <t>AVANT-30</t>
  </si>
  <si>
    <t>BULBO - 30W - 6500K</t>
  </si>
  <si>
    <t>LED 1157</t>
  </si>
  <si>
    <t>BULBO ALTA - 61W - 6500K</t>
  </si>
  <si>
    <t>UPX88413</t>
  </si>
  <si>
    <t>FONTE CHAVEADA 80A - 110/220V</t>
  </si>
  <si>
    <t>CH-85562</t>
  </si>
  <si>
    <t>ROLO DE FITA DE LED 100M - RGB - 10MM</t>
  </si>
  <si>
    <t>LED 1313</t>
  </si>
  <si>
    <t>LED- 469</t>
  </si>
  <si>
    <t>FITA LED - ROLO 100M 8 MM                                       14,4W - 3500K</t>
  </si>
  <si>
    <t>UP-99893</t>
  </si>
  <si>
    <t>CACTO DANÇANTE PRAIANO</t>
  </si>
  <si>
    <t>UP-88825</t>
  </si>
  <si>
    <t>PRANCHA DE FLEXÃO DE BRAÇO</t>
  </si>
  <si>
    <t>UP-58756</t>
  </si>
  <si>
    <t xml:space="preserve">MOVING GLOBO 12 LEDS </t>
  </si>
  <si>
    <t>UP-58760</t>
  </si>
  <si>
    <t>MOVING HEAD 8 LEDS 3D</t>
  </si>
  <si>
    <t>UP-58762</t>
  </si>
  <si>
    <t>MOVING HEAD 12 LEDS DUPLO</t>
  </si>
  <si>
    <t>LED 1032</t>
  </si>
  <si>
    <t>BULBO ALTA - 38W - 6500K</t>
  </si>
  <si>
    <t>LED-1318</t>
  </si>
  <si>
    <t>DRIVE DE 8 MM</t>
  </si>
  <si>
    <t>UP-99899</t>
  </si>
  <si>
    <t xml:space="preserve">FATIADOR ESCORREDOR DE ALIMENTOS </t>
  </si>
  <si>
    <t>27.05</t>
  </si>
  <si>
    <t>UP-88624</t>
  </si>
  <si>
    <t xml:space="preserve">ESPELHO COM LED MAQUIAGEM </t>
  </si>
  <si>
    <t>UP-88776</t>
  </si>
  <si>
    <t>MESA DE NOTEBOOK ARTICULÁVEL T8</t>
  </si>
  <si>
    <t>UP-88777</t>
  </si>
  <si>
    <t>SUPORTE ARTICULADO P/ NOTEBOOK T9  C/ COOLER</t>
  </si>
  <si>
    <t>UP-99848</t>
  </si>
  <si>
    <t xml:space="preserve">SONOFF INTERRUPTOR WIFI - AUTOMAÇÃO RESIDENCIAL </t>
  </si>
  <si>
    <t>13.06.22</t>
  </si>
  <si>
    <t>PIX-5238</t>
  </si>
  <si>
    <t>BULBO ALTA - 40W - 6500K</t>
  </si>
  <si>
    <t>UP-85514</t>
  </si>
  <si>
    <t>PAR DE LÂMPADAS PARA FAROL             MOD H7</t>
  </si>
  <si>
    <t>DV-01658</t>
  </si>
  <si>
    <t>BOLSA DAVINCI PRETO</t>
  </si>
  <si>
    <t>28.06.22</t>
  </si>
  <si>
    <t>SACOLA P/ EMBALAGEM - 40X55CM</t>
  </si>
  <si>
    <t>UP-99900</t>
  </si>
  <si>
    <t xml:space="preserve">MULTIPROCESSADOR DE ALIMENTOS                                                                 </t>
  </si>
  <si>
    <t>UP-88407</t>
  </si>
  <si>
    <t>CÂMERA DE MONITORAMENTO CCTV 1 MP - BULLET - AHD 1080P - 2.8MM - 2.0</t>
  </si>
  <si>
    <t>UMIDIFICADOR DE AR  E AROMATIZADOR - 130ML</t>
  </si>
  <si>
    <t>DRI- 001</t>
  </si>
  <si>
    <t>DRIVE P/ REFLETOR - 50W</t>
  </si>
  <si>
    <t>DRI- 003</t>
  </si>
  <si>
    <t>DRIVE P/PAINEL - 12W</t>
  </si>
  <si>
    <t>DRI- 006</t>
  </si>
  <si>
    <t>DRIVER P/ PAINEL - 6W</t>
  </si>
  <si>
    <t>LED- 654</t>
  </si>
  <si>
    <t>PAINEL EMBUTIR QUADRADO                                      32W - 6500K</t>
  </si>
  <si>
    <t>UP-99895</t>
  </si>
  <si>
    <t>CACTO DANÇANTE ÁRABE</t>
  </si>
  <si>
    <t>13.07.22</t>
  </si>
  <si>
    <t>LED- 172</t>
  </si>
  <si>
    <t>SPOT QUADRADO - 3W - 3000K</t>
  </si>
  <si>
    <t xml:space="preserve">UP-88666   </t>
  </si>
  <si>
    <t>LUA PULVERIZADOR DE AR 15 CM -  MOD 008 - 880ML</t>
  </si>
  <si>
    <t>UP 88631</t>
  </si>
  <si>
    <t>FONTE NOTEBOK UNIVERSAL 120W</t>
  </si>
  <si>
    <t>UP-88787</t>
  </si>
  <si>
    <t>KIT 10 LÂMPADAS CAMARIM</t>
  </si>
  <si>
    <t>UP-58635</t>
  </si>
  <si>
    <t>PULVERIZADOR DE AR MOD 003    130ML</t>
  </si>
  <si>
    <t>UP-45600</t>
  </si>
  <si>
    <t>SACOLA P/ EMBALAGEM - 45X60CM</t>
  </si>
  <si>
    <t>AVANT-09</t>
  </si>
  <si>
    <t>UP-99897</t>
  </si>
  <si>
    <t xml:space="preserve">CACTO DANÇANTE </t>
  </si>
  <si>
    <t>UP-99845</t>
  </si>
  <si>
    <t>TOMADA INTELIGENTE</t>
  </si>
  <si>
    <t>UP-58344</t>
  </si>
  <si>
    <t>CABO VGA - 15 METROS</t>
  </si>
  <si>
    <t>MA-99788</t>
  </si>
  <si>
    <t>MARMITA ELÉTRICA COM 2 COMPARTIMENTOS - 110V</t>
  </si>
  <si>
    <t>LED- 196</t>
  </si>
  <si>
    <t xml:space="preserve">PAINEL EMBUTIR REDONDO                                 18W - 3000K     </t>
  </si>
  <si>
    <t>LED- 223</t>
  </si>
  <si>
    <t>LED 1093</t>
  </si>
  <si>
    <t>TUBULAR T5 INMETRO                                        VIDRO - 60CM - 9W - 6500K</t>
  </si>
  <si>
    <t>LED- 190</t>
  </si>
  <si>
    <t xml:space="preserve">PAINEL EMBUTIR REDONDO                                      6W - 3000K     </t>
  </si>
  <si>
    <t>LED- 202</t>
  </si>
  <si>
    <t xml:space="preserve">REFLETOR PRETO SLIM                                          500W - 6500K                    </t>
  </si>
  <si>
    <t xml:space="preserve">PAINEL EMBUTIR REDONDO                                      6W - 6500K     </t>
  </si>
  <si>
    <t>UP-88602</t>
  </si>
  <si>
    <t>RING LIGHT USB 6 POLEGADAS                  SEM TRIPÉ</t>
  </si>
  <si>
    <t>UP-58703</t>
  </si>
  <si>
    <t>FONTE PARA HOVERVORD</t>
  </si>
  <si>
    <t xml:space="preserve">UP-58704                                                        </t>
  </si>
  <si>
    <t>BATERIA PARA HOVERBORD</t>
  </si>
  <si>
    <t>UP-99875</t>
  </si>
  <si>
    <t>LÂMPADA UFO MUSICAL - RGB</t>
  </si>
  <si>
    <t>LED 1012</t>
  </si>
  <si>
    <t xml:space="preserve">PAINEL EMBUTIR REDONDO                                      3W - 6500K     </t>
  </si>
  <si>
    <t xml:space="preserve">PAINEL EMBUTIR QUADRADO                            6W - 6500K     </t>
  </si>
  <si>
    <t>UP-99847</t>
  </si>
  <si>
    <t>SUPORTE NOTEBOOK</t>
  </si>
  <si>
    <t>UP-99912</t>
  </si>
  <si>
    <t>LUMINÁRIA MATA MOSQUITO</t>
  </si>
  <si>
    <t>LED- 222</t>
  </si>
  <si>
    <t>SPOT QUADRADO - 7W - 3000K</t>
  </si>
  <si>
    <t>LED- 193</t>
  </si>
  <si>
    <t xml:space="preserve">PAINEL EMBUTIR REDONDO                                      12W - 3000K     </t>
  </si>
  <si>
    <t>LED- 205</t>
  </si>
  <si>
    <t xml:space="preserve">PAINEL EMBUTIR QUADRADO                            12W - 3000K     </t>
  </si>
  <si>
    <t>LED- 367</t>
  </si>
  <si>
    <t xml:space="preserve">PAINEL SOBREPOR REDONDO                                 18W - 6500K       </t>
  </si>
  <si>
    <t xml:space="preserve">PAINEL SOBREPOR QUADRADO                             12W - 6500K       </t>
  </si>
  <si>
    <t>LED-375</t>
  </si>
  <si>
    <t xml:space="preserve">PAINEL SOBREPOR QUADRADO                             18W - 6500K       </t>
  </si>
  <si>
    <t>LED 1274</t>
  </si>
  <si>
    <t>REFLETOR PRETO SLIM                           100W - 6500K</t>
  </si>
  <si>
    <t>LED- 937</t>
  </si>
  <si>
    <t>REFLETOR SOLAR                                                   100W - 6500K</t>
  </si>
  <si>
    <t>UP-88833</t>
  </si>
  <si>
    <t>DERMA ROLLER SYSTEM - 0,5MM</t>
  </si>
  <si>
    <t>LED- 210</t>
  </si>
  <si>
    <t xml:space="preserve">PAINEL EMBUTIR QUADRADO                            18W - 6500K     </t>
  </si>
  <si>
    <t>UP-58343</t>
  </si>
  <si>
    <t>CABO VGA - 10 METROS</t>
  </si>
  <si>
    <t xml:space="preserve">UP-88813         </t>
  </si>
  <si>
    <t>LUA PULVERIZADOR DE AR 13 CM - MOD 008 - 880ML</t>
  </si>
  <si>
    <t>COP-500A</t>
  </si>
  <si>
    <t>COPO TÉRMICO ANTI VAZAMENTO 510ML - INOX</t>
  </si>
  <si>
    <t>MA-99789</t>
  </si>
  <si>
    <t>MARMITA ELÉTRICA COM                     4 COMPARTIMENTOS - 110V</t>
  </si>
  <si>
    <t>UP-88101</t>
  </si>
  <si>
    <t>BALANÇA DE OURO BOLSO 500 Gr</t>
  </si>
  <si>
    <t>UP-88738</t>
  </si>
  <si>
    <t>PULVERIZADOR DE AR MOD 022                130ML</t>
  </si>
  <si>
    <t>ML-9001B</t>
  </si>
  <si>
    <t>PISCA-PISCA BRANCO</t>
  </si>
  <si>
    <t>LED-0818</t>
  </si>
  <si>
    <t>BULBO DE ALTA - 40W - T100 - 6500K</t>
  </si>
  <si>
    <t>LED 1205</t>
  </si>
  <si>
    <t>LUMINÁRIA SOBREPOR LINEAR                 40W - 1,20 CM - 6500K</t>
  </si>
  <si>
    <t xml:space="preserve">LED- 370 </t>
  </si>
  <si>
    <t xml:space="preserve">PAINEL SOBREPOR QUADRADO                             6W - 3000K       </t>
  </si>
  <si>
    <t>LED- 221</t>
  </si>
  <si>
    <t>LED- 441</t>
  </si>
  <si>
    <t>SPOT QUADRADO - 5W - 3000K</t>
  </si>
  <si>
    <t>LED 1075</t>
  </si>
  <si>
    <t>LUMINÁRIA PRETA SOBREPOR     SOLAR COM SENSOR - 3W - 3000K</t>
  </si>
  <si>
    <t>LED- 197</t>
  </si>
  <si>
    <t xml:space="preserve">PAINEL EMBUTIR REDONDO                                      18W - 6500K     </t>
  </si>
  <si>
    <t>UP-99955</t>
  </si>
  <si>
    <t xml:space="preserve">MONITOR CENTRAL MULTIMÍDIA              7 LCD - WIFI - GPS - ANDROID </t>
  </si>
  <si>
    <t>UP-88778</t>
  </si>
  <si>
    <t>SUPORTE ARTICULADO P/ NOTEBOOK T9  S/ COOLER</t>
  </si>
  <si>
    <t>UP-99853</t>
  </si>
  <si>
    <t>CHAVEIRO POP IT SORTIDO</t>
  </si>
  <si>
    <t>UP-99876</t>
  </si>
  <si>
    <t>LÂMPADA PÉTALA MUSICAL - RGB</t>
  </si>
  <si>
    <t>LED-0819</t>
  </si>
  <si>
    <t>BULBO DE ALTA - 50W - T120 - 6500K</t>
  </si>
  <si>
    <t xml:space="preserve">PAINEL EMBUTIR REDONDO                                      12W - 6500K     </t>
  </si>
  <si>
    <t>LED- 166</t>
  </si>
  <si>
    <t>SPOT REDONDO - 3W - 3000K</t>
  </si>
  <si>
    <t>LED- 464</t>
  </si>
  <si>
    <t xml:space="preserve">REFLETOR COB PRETO                                               20W - 3000K                    </t>
  </si>
  <si>
    <t>UP-85508/ 416</t>
  </si>
  <si>
    <t>UP-99858</t>
  </si>
  <si>
    <t>CHAVEIRO POP IT POLVO - CORES VARIADAS</t>
  </si>
  <si>
    <t>PAINEL SOBREPOR REDONDO                    12W - 6500K</t>
  </si>
  <si>
    <t>LED- 442</t>
  </si>
  <si>
    <t>SPOT QUADRADO - 5W - 6500K</t>
  </si>
  <si>
    <t>VG-88611</t>
  </si>
  <si>
    <t xml:space="preserve">MINI GAME SUP COM CONTROLE  </t>
  </si>
  <si>
    <t>UP-99983</t>
  </si>
  <si>
    <t>MÁQUINA DE FUMAÇA</t>
  </si>
  <si>
    <t>UP-88798</t>
  </si>
  <si>
    <t>BALANÇA DIGITAL - ALTA PRECISÃO - ATÉ 5KG</t>
  </si>
  <si>
    <t>LED-0816</t>
  </si>
  <si>
    <t>BULBO DE ALTA - 20W - T60 - 6500K</t>
  </si>
  <si>
    <t>LED 1289</t>
  </si>
  <si>
    <t>REFLETOR PRETO SLIM                           50W - RGB</t>
  </si>
  <si>
    <t>UP-88658</t>
  </si>
  <si>
    <t>BARBEADOR ELÉTRICO COM 3 PENTES SOLO</t>
  </si>
  <si>
    <t>UP-88768</t>
  </si>
  <si>
    <t xml:space="preserve">PROCESSADOR TRITURADOR DE ALIMENTOS </t>
  </si>
  <si>
    <t>UP-88848</t>
  </si>
  <si>
    <t>LUMI- 40</t>
  </si>
  <si>
    <t>PAINEL SLIM EMBUTIR  REDONDO      3W - 3000K</t>
  </si>
  <si>
    <t>UP-99889</t>
  </si>
  <si>
    <t xml:space="preserve">MINI VIDEO GAME RETRÔ </t>
  </si>
  <si>
    <t>UP-88713</t>
  </si>
  <si>
    <t xml:space="preserve">
TRIPÉ TELECÓPICO PROFISSIONAL P/CÃMERA/ CELULAR</t>
  </si>
  <si>
    <t>UP-58351</t>
  </si>
  <si>
    <t>CABO HDMI - 20 METROS</t>
  </si>
  <si>
    <t>UP-99888</t>
  </si>
  <si>
    <t>HD SSD GOLDENFIR 240GB</t>
  </si>
  <si>
    <t xml:space="preserve">UP-88810                 </t>
  </si>
  <si>
    <t>UP-99973</t>
  </si>
  <si>
    <t xml:space="preserve">BALANÇA DE VIDRO QUADRADA - 180KG </t>
  </si>
  <si>
    <t>UP-99950</t>
  </si>
  <si>
    <t>JOELHEIRA KNEE SUPORTE E PROTEÇÃO</t>
  </si>
  <si>
    <t>UP-88426</t>
  </si>
  <si>
    <t>CÂMERA IP WIFI ROBÔ 3 ANTENAS                   YOUSEE</t>
  </si>
  <si>
    <t>UPX88500</t>
  </si>
  <si>
    <t xml:space="preserve">LÂMPADA CÂMERA GIRATÓRIA - WIFI   </t>
  </si>
  <si>
    <t>UP-99957</t>
  </si>
  <si>
    <t>ASPIRADOR DE PÓ INTELIGENTE</t>
  </si>
  <si>
    <t>UP-88649</t>
  </si>
  <si>
    <t>TABLETOP RALADOR DE VERDURAS</t>
  </si>
  <si>
    <t>LED-0805</t>
  </si>
  <si>
    <t>BULBO - 9W - A60 - 6500K</t>
  </si>
  <si>
    <t xml:space="preserve">PAINEL EMBUTIR  REDONDO                                   24W - 6500K     </t>
  </si>
  <si>
    <t>LED- 168</t>
  </si>
  <si>
    <t>SPOT REDONDO - 3W - 6500K</t>
  </si>
  <si>
    <t>ML-SS307</t>
  </si>
  <si>
    <t>COPO TÉRMICO COM                      ABRIDOR - 473ML</t>
  </si>
  <si>
    <t>UP 99858</t>
  </si>
  <si>
    <t>POLVO DE PELÚCIA DO HUMOR PEQUENO - 20 CM</t>
  </si>
  <si>
    <t>UP-99859</t>
  </si>
  <si>
    <t>POLVO DE PELÚCIA DO HUMOR    MÉDIO - 25CM ( SORTIDOS)</t>
  </si>
  <si>
    <t>UP-88859</t>
  </si>
  <si>
    <t>SUPORTE PARA NOTEBOOK DE METAL E DOBRÁVEL</t>
  </si>
  <si>
    <t>UP 88901</t>
  </si>
  <si>
    <t>PULVERIZADOR - HUMIDIFICADOR 130ML</t>
  </si>
  <si>
    <t>UP-88429 / UPX88501</t>
  </si>
  <si>
    <t>CÂMERA IP SPEED DOME - WIFI               ICSEE</t>
  </si>
  <si>
    <t>UP-88781</t>
  </si>
  <si>
    <t xml:space="preserve">NICER FATIADOR DE ALIMENTOS </t>
  </si>
  <si>
    <t>VALOR</t>
  </si>
  <si>
    <t>TMS-5010</t>
  </si>
  <si>
    <t>CAIXA DE SOM GRAVEBOX</t>
  </si>
  <si>
    <t>TMS-1223</t>
  </si>
  <si>
    <t>CAIXA DE SOM BITBOX</t>
  </si>
  <si>
    <t>TMS-1260</t>
  </si>
  <si>
    <t>CAIXA DE SOM HITBOX I</t>
  </si>
  <si>
    <t>TMS-1505</t>
  </si>
  <si>
    <t>CAIXA DE SOM NIPBOX</t>
  </si>
  <si>
    <t>TMS-1036</t>
  </si>
  <si>
    <t>CAIXA DE SOM AIRBOX II</t>
  </si>
  <si>
    <t>TODAS COM SISTEMA TWS QUE CONECTA ATÉ 5 CAIXAS AO MESMO TEMPO, LED ON/OFF, DE 5 A 7 HORAS DE BATERIA, GARANTIA DE 1 ANO E LICENCIADAS PELA ANATEL.</t>
  </si>
  <si>
    <t>PAINEL EMBUTIR QUADRADO PRATA                                     16W - 6500K</t>
  </si>
  <si>
    <t>PAINEL SOBREPOR REDONDO                          6W - 6500K</t>
  </si>
  <si>
    <t>SITE</t>
  </si>
  <si>
    <t>LOJA</t>
  </si>
  <si>
    <t>ESTOQUE 07/12/2022</t>
  </si>
  <si>
    <t>CONTAINER 1</t>
  </si>
  <si>
    <t>CONTAINER 2</t>
  </si>
  <si>
    <t>CONTAINER 3</t>
  </si>
  <si>
    <t>TOTAL</t>
  </si>
  <si>
    <t>ORÇAMENTO</t>
  </si>
  <si>
    <t>REFERÊNCIA</t>
  </si>
  <si>
    <t>QUANTIDADE</t>
  </si>
  <si>
    <t xml:space="preserve"> VALOR TOTAL</t>
  </si>
  <si>
    <t>VG-88611000001</t>
  </si>
  <si>
    <t>MINI GAME SUP COM CONTROLE UNICA/UNICO</t>
  </si>
  <si>
    <t>FRETE</t>
  </si>
  <si>
    <t>VALOR TOTAL</t>
  </si>
  <si>
    <t>CORES</t>
  </si>
  <si>
    <t>PROMOÇÃO COLORIDAS</t>
  </si>
  <si>
    <t xml:space="preserve">VERMELHO                                                                             LARANJA                                                                 </t>
  </si>
  <si>
    <t>VERMELHO                                                                                LARANJA                                                                 AZUL</t>
  </si>
  <si>
    <t xml:space="preserve">MARMITA ELÉTRICA TÉRMICA C/ FONTE E ENTRADA P/ CARRO                            12v / 24v / 220v                                  </t>
  </si>
  <si>
    <t>PAGAMENTOS SOMENTE A VISTA / FRETE GRÁTIS PARA PEDIDOS ACIMA DE R$2000,00 / PROMOÇÃO POR TEMPO LIMITADO OU ATÉ DURAR NOSSOS ESTOQUES.</t>
  </si>
  <si>
    <t>REF</t>
  </si>
  <si>
    <t>QUANTIDADES DE PEÇAS NA CAIXA</t>
  </si>
  <si>
    <t xml:space="preserve">QUANTIDADES DE TOTAL NO ESTOQUE </t>
  </si>
  <si>
    <t xml:space="preserve">DESCRIÇÃO </t>
  </si>
  <si>
    <t>ENTRADA 25.05</t>
  </si>
  <si>
    <t>QUANTIDADES VENDIDA 14.06</t>
  </si>
  <si>
    <t>UP-99553</t>
  </si>
  <si>
    <t>CÂMERA DE SEGURANÇA DOME IP   5MP - 2.8MM - COM FIO</t>
  </si>
  <si>
    <t>UP-88429</t>
  </si>
  <si>
    <t>UP-88650000001</t>
  </si>
</sst>
</file>

<file path=xl/styles.xml><?xml version="1.0" encoding="utf-8"?>
<styleSheet xmlns="http://schemas.openxmlformats.org/spreadsheetml/2006/main">
  <numFmts count="5">
    <numFmt numFmtId="0" formatCode="General"/>
    <numFmt numFmtId="59" formatCode="&quot; R$ &quot;* #,##0.00&quot; &quot;;&quot;-R$ &quot;* #,##0.00&quot; &quot;;&quot; R$ &quot;* &quot;-&quot;??&quot; &quot;"/>
    <numFmt numFmtId="60" formatCode="&quot;R$ &quot;#,##0.00"/>
    <numFmt numFmtId="61" formatCode="dddd&quot;, &quot;mmmm&quot; &quot;dd&quot;, &quot;yyyy"/>
    <numFmt numFmtId="62" formatCode="&quot; &quot;* #,##0.00&quot; &quot;;&quot;-&quot;* #,##0.00&quot; &quot;;&quot; &quot;* &quot;-&quot;??&quot; &quot;"/>
  </numFmts>
  <fonts count="36">
    <font>
      <sz val="6"/>
      <color indexed="8"/>
      <name val="Courier New"/>
    </font>
    <font>
      <sz val="12"/>
      <color indexed="8"/>
      <name val="Helvetica Neue"/>
    </font>
    <font>
      <sz val="15"/>
      <color indexed="8"/>
      <name val="Calibri"/>
    </font>
    <font>
      <b val="1"/>
      <i val="1"/>
      <sz val="16"/>
      <color indexed="8"/>
      <name val="Arial Nova"/>
    </font>
    <font>
      <b val="1"/>
      <i val="1"/>
      <sz val="16"/>
      <color indexed="11"/>
      <name val="Arial Nova"/>
    </font>
    <font>
      <sz val="6"/>
      <color indexed="12"/>
      <name val="Courier New"/>
    </font>
    <font>
      <sz val="6"/>
      <color indexed="9"/>
      <name val="Courier New"/>
    </font>
    <font>
      <b val="1"/>
      <sz val="22"/>
      <color indexed="8"/>
      <name val="Arial"/>
    </font>
    <font>
      <b val="1"/>
      <sz val="16"/>
      <color indexed="8"/>
      <name val="Arial"/>
    </font>
    <font>
      <b val="1"/>
      <sz val="6"/>
      <color indexed="8"/>
      <name val="Arial"/>
    </font>
    <font>
      <b val="1"/>
      <sz val="24"/>
      <color indexed="8"/>
      <name val="Arial"/>
    </font>
    <font>
      <b val="1"/>
      <sz val="36"/>
      <color indexed="9"/>
      <name val="Arial"/>
    </font>
    <font>
      <sz val="6"/>
      <color indexed="8"/>
      <name val="Arial"/>
    </font>
    <font>
      <b val="1"/>
      <sz val="22"/>
      <color indexed="11"/>
      <name val="Arial"/>
    </font>
    <font>
      <b val="1"/>
      <sz val="6"/>
      <color indexed="11"/>
      <name val="Arial"/>
    </font>
    <font>
      <b val="1"/>
      <sz val="16"/>
      <color indexed="32"/>
      <name val="Calibri"/>
    </font>
    <font>
      <sz val="11"/>
      <color indexed="8"/>
      <name val="Helvetica Neue"/>
    </font>
    <font>
      <b val="1"/>
      <sz val="16"/>
      <color indexed="8"/>
      <name val="Calibri"/>
    </font>
    <font>
      <b val="1"/>
      <sz val="36"/>
      <color indexed="8"/>
      <name val="Courier New"/>
    </font>
    <font>
      <b val="1"/>
      <sz val="14"/>
      <color indexed="8"/>
      <name val="Calibri"/>
    </font>
    <font>
      <sz val="11"/>
      <color indexed="8"/>
      <name val="Arial"/>
    </font>
    <font>
      <sz val="12"/>
      <color indexed="8"/>
      <name val="Calibri"/>
    </font>
    <font>
      <sz val="11"/>
      <color indexed="8"/>
      <name val="Courier New"/>
    </font>
    <font>
      <sz val="14"/>
      <color indexed="8"/>
      <name val="Calibri"/>
    </font>
    <font>
      <b val="1"/>
      <sz val="20"/>
      <color indexed="8"/>
      <name val="Arial"/>
    </font>
    <font>
      <b val="1"/>
      <sz val="18"/>
      <color indexed="8"/>
      <name val="Arial"/>
    </font>
    <font>
      <sz val="18"/>
      <color indexed="8"/>
      <name val="Courier New"/>
    </font>
    <font>
      <b val="1"/>
      <i val="1"/>
      <sz val="16"/>
      <color indexed="11"/>
      <name val="Arial"/>
    </font>
    <font>
      <b val="1"/>
      <outline val="1"/>
      <sz val="48"/>
      <color indexed="39"/>
      <name val="Calibri"/>
    </font>
    <font>
      <b val="1"/>
      <outline val="1"/>
      <sz val="54"/>
      <color indexed="39"/>
      <name val="Calibri"/>
    </font>
    <font>
      <b val="1"/>
      <i val="1"/>
      <sz val="14"/>
      <color indexed="8"/>
      <name val="Arial"/>
    </font>
    <font>
      <b val="1"/>
      <sz val="14"/>
      <color indexed="8"/>
      <name val="Arial"/>
    </font>
    <font>
      <b val="1"/>
      <sz val="14"/>
      <color indexed="8"/>
      <name val="Courier New"/>
    </font>
    <font>
      <sz val="12"/>
      <color indexed="8"/>
      <name val="Courier New"/>
    </font>
    <font>
      <b val="1"/>
      <i val="1"/>
      <sz val="12"/>
      <color indexed="8"/>
      <name val="Courier New"/>
    </font>
    <font>
      <sz val="14"/>
      <color indexed="8"/>
      <name val="Arial"/>
    </font>
  </fonts>
  <fills count="31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indexed="10"/>
        <bgColor auto="1"/>
      </patternFill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  <fill>
      <patternFill patternType="solid">
        <fgColor indexed="16"/>
        <bgColor auto="1"/>
      </patternFill>
    </fill>
    <fill>
      <patternFill patternType="solid">
        <fgColor indexed="18"/>
        <bgColor auto="1"/>
      </patternFill>
    </fill>
    <fill>
      <patternFill patternType="solid">
        <fgColor indexed="19"/>
        <bgColor auto="1"/>
      </patternFill>
    </fill>
    <fill>
      <patternFill patternType="solid">
        <fgColor indexed="20"/>
        <bgColor auto="1"/>
      </patternFill>
    </fill>
    <fill>
      <patternFill patternType="solid">
        <fgColor indexed="21"/>
        <bgColor auto="1"/>
      </patternFill>
    </fill>
    <fill>
      <patternFill patternType="solid">
        <fgColor indexed="22"/>
        <bgColor auto="1"/>
      </patternFill>
    </fill>
    <fill>
      <patternFill patternType="solid">
        <fgColor indexed="23"/>
        <bgColor auto="1"/>
      </patternFill>
    </fill>
    <fill>
      <patternFill patternType="solid">
        <fgColor indexed="24"/>
        <bgColor auto="1"/>
      </patternFill>
    </fill>
    <fill>
      <patternFill patternType="solid">
        <fgColor indexed="25"/>
        <bgColor auto="1"/>
      </patternFill>
    </fill>
    <fill>
      <patternFill patternType="solid">
        <fgColor indexed="26"/>
        <bgColor auto="1"/>
      </patternFill>
    </fill>
    <fill>
      <patternFill patternType="solid">
        <fgColor indexed="8"/>
        <bgColor auto="1"/>
      </patternFill>
    </fill>
    <fill>
      <patternFill patternType="solid">
        <fgColor indexed="27"/>
        <bgColor auto="1"/>
      </patternFill>
    </fill>
    <fill>
      <patternFill patternType="solid">
        <fgColor indexed="28"/>
        <bgColor auto="1"/>
      </patternFill>
    </fill>
    <fill>
      <patternFill patternType="solid">
        <fgColor indexed="29"/>
        <bgColor auto="1"/>
      </patternFill>
    </fill>
    <fill>
      <patternFill patternType="solid">
        <fgColor indexed="11"/>
        <bgColor auto="1"/>
      </patternFill>
    </fill>
    <fill>
      <patternFill patternType="solid">
        <fgColor indexed="30"/>
        <bgColor auto="1"/>
      </patternFill>
    </fill>
    <fill>
      <patternFill patternType="solid">
        <fgColor indexed="31"/>
        <bgColor auto="1"/>
      </patternFill>
    </fill>
    <fill>
      <patternFill patternType="solid">
        <fgColor indexed="33"/>
        <bgColor auto="1"/>
      </patternFill>
    </fill>
    <fill>
      <patternFill patternType="solid">
        <fgColor indexed="34"/>
        <bgColor auto="1"/>
      </patternFill>
    </fill>
    <fill>
      <patternFill patternType="solid">
        <fgColor indexed="35"/>
        <bgColor auto="1"/>
      </patternFill>
    </fill>
    <fill>
      <patternFill patternType="solid">
        <fgColor indexed="36"/>
        <bgColor auto="1"/>
      </patternFill>
    </fill>
    <fill>
      <patternFill patternType="solid">
        <fgColor indexed="37"/>
        <bgColor auto="1"/>
      </patternFill>
    </fill>
    <fill>
      <patternFill patternType="solid">
        <fgColor indexed="38"/>
        <bgColor auto="1"/>
      </patternFill>
    </fill>
    <fill>
      <patternFill patternType="solid">
        <fgColor indexed="40"/>
        <bgColor auto="1"/>
      </patternFill>
    </fill>
    <fill>
      <patternFill patternType="solid">
        <fgColor indexed="41"/>
        <bgColor auto="1"/>
      </patternFill>
    </fill>
  </fills>
  <borders count="56">
    <border>
      <left/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13"/>
      </left>
      <right/>
      <top style="thin">
        <color indexed="13"/>
      </top>
      <bottom style="thin">
        <color indexed="14"/>
      </bottom>
      <diagonal/>
    </border>
    <border>
      <left/>
      <right/>
      <top style="thin">
        <color indexed="13"/>
      </top>
      <bottom style="thin">
        <color indexed="14"/>
      </bottom>
      <diagonal/>
    </border>
    <border>
      <left/>
      <right style="thin">
        <color indexed="13"/>
      </right>
      <top style="thin">
        <color indexed="13"/>
      </top>
      <bottom style="thin">
        <color indexed="13"/>
      </bottom>
      <diagonal/>
    </border>
    <border>
      <left style="thin">
        <color indexed="13"/>
      </left>
      <right style="thin">
        <color indexed="13"/>
      </right>
      <top style="thin">
        <color indexed="13"/>
      </top>
      <bottom style="thin">
        <color indexed="13"/>
      </bottom>
      <diagonal/>
    </border>
    <border>
      <left style="thin">
        <color indexed="13"/>
      </left>
      <right style="thin">
        <color indexed="14"/>
      </right>
      <top style="thin">
        <color indexed="14"/>
      </top>
      <bottom style="thin">
        <color indexed="15"/>
      </bottom>
      <diagonal/>
    </border>
    <border>
      <left style="thin">
        <color indexed="14"/>
      </left>
      <right style="thin">
        <color indexed="14"/>
      </right>
      <top style="thin">
        <color indexed="14"/>
      </top>
      <bottom style="thin">
        <color indexed="15"/>
      </bottom>
      <diagonal/>
    </border>
    <border>
      <left style="thin">
        <color indexed="14"/>
      </left>
      <right style="thin">
        <color indexed="13"/>
      </right>
      <top style="thin">
        <color indexed="13"/>
      </top>
      <bottom style="thin">
        <color indexed="13"/>
      </bottom>
      <diagonal/>
    </border>
    <border>
      <left style="thin">
        <color indexed="15"/>
      </left>
      <right style="thin">
        <color indexed="15"/>
      </right>
      <top style="thin">
        <color indexed="15"/>
      </top>
      <bottom style="thin">
        <color indexed="16"/>
      </bottom>
      <diagonal/>
    </border>
    <border>
      <left style="thin">
        <color indexed="15"/>
      </left>
      <right/>
      <top style="thin">
        <color indexed="15"/>
      </top>
      <bottom style="thin">
        <color indexed="16"/>
      </bottom>
      <diagonal/>
    </border>
    <border>
      <left style="thin">
        <color indexed="16"/>
      </left>
      <right style="thin">
        <color indexed="16"/>
      </right>
      <top style="thin">
        <color indexed="16"/>
      </top>
      <bottom style="thin">
        <color indexed="15"/>
      </bottom>
      <diagonal/>
    </border>
    <border>
      <left style="thin">
        <color indexed="16"/>
      </left>
      <right/>
      <top style="thin">
        <color indexed="16"/>
      </top>
      <bottom style="thin">
        <color indexed="15"/>
      </bottom>
      <diagonal/>
    </border>
    <border>
      <left style="thin">
        <color indexed="15"/>
      </left>
      <right style="thin">
        <color indexed="15"/>
      </right>
      <top style="thin">
        <color indexed="15"/>
      </top>
      <bottom style="thin">
        <color indexed="13"/>
      </bottom>
      <diagonal/>
    </border>
    <border>
      <left style="thin">
        <color indexed="15"/>
      </left>
      <right/>
      <top style="thin">
        <color indexed="15"/>
      </top>
      <bottom style="thin">
        <color indexed="13"/>
      </bottom>
      <diagonal/>
    </border>
    <border>
      <left style="thin">
        <color indexed="13"/>
      </left>
      <right>
        <color indexed="17"/>
      </right>
      <top style="thin">
        <color indexed="13"/>
      </top>
      <bottom style="thin">
        <color indexed="13"/>
      </bottom>
      <diagonal/>
    </border>
    <border>
      <left>
        <color indexed="17"/>
      </left>
      <right>
        <color indexed="17"/>
      </right>
      <top style="thin">
        <color indexed="13"/>
      </top>
      <bottom style="thin">
        <color indexed="13"/>
      </bottom>
      <diagonal/>
    </border>
    <border>
      <left>
        <color indexed="17"/>
      </left>
      <right style="thin">
        <color indexed="13"/>
      </right>
      <top style="thin">
        <color indexed="13"/>
      </top>
      <bottom style="thin">
        <color indexed="13"/>
      </bottom>
      <diagonal/>
    </border>
    <border>
      <left>
        <color indexed="8"/>
      </left>
      <right>
        <color indexed="8"/>
      </right>
      <top style="thin">
        <color indexed="8"/>
      </top>
      <bottom style="thin">
        <color indexed="13"/>
      </bottom>
      <diagonal/>
    </border>
    <border>
      <left>
        <color indexed="8"/>
      </left>
      <right style="thin">
        <color indexed="13"/>
      </right>
      <top style="thin">
        <color indexed="13"/>
      </top>
      <bottom style="thin">
        <color indexed="13"/>
      </bottom>
      <diagonal/>
    </border>
    <border>
      <left>
        <color indexed="8"/>
      </left>
      <right>
        <color indexed="8"/>
      </right>
      <top style="thin">
        <color indexed="13"/>
      </top>
      <bottom style="thin">
        <color indexed="13"/>
      </bottom>
      <diagonal/>
    </border>
    <border>
      <left>
        <color indexed="8"/>
      </left>
      <right>
        <color indexed="8"/>
      </right>
      <top style="thin">
        <color indexed="13"/>
      </top>
      <bottom style="thin">
        <color indexed="8"/>
      </bottom>
      <diagonal/>
    </border>
    <border>
      <left>
        <color indexed="8"/>
      </left>
      <right style="thin">
        <color indexed="13"/>
      </right>
      <top style="thin">
        <color indexed="13"/>
      </top>
      <bottom style="thin">
        <color indexed="8"/>
      </bottom>
      <diagonal/>
    </border>
    <border>
      <left style="thin">
        <color indexed="13"/>
      </left>
      <right style="thin">
        <color indexed="13"/>
      </right>
      <top style="thin">
        <color indexed="13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13"/>
      </bottom>
      <diagonal/>
    </border>
    <border>
      <left style="thin">
        <color indexed="13"/>
      </left>
      <right style="thin">
        <color indexed="13"/>
      </right>
      <top style="thin">
        <color indexed="8"/>
      </top>
      <bottom style="thin">
        <color indexed="13"/>
      </bottom>
      <diagonal/>
    </border>
    <border>
      <left style="thin">
        <color indexed="13"/>
      </left>
      <right>
        <color indexed="8"/>
      </right>
      <top style="thin">
        <color indexed="8"/>
      </top>
      <bottom style="thin">
        <color indexed="13"/>
      </bottom>
      <diagonal/>
    </border>
    <border>
      <left>
        <color indexed="8"/>
      </left>
      <right style="thin">
        <color indexed="13"/>
      </right>
      <top style="thin">
        <color indexed="8"/>
      </top>
      <bottom style="thin">
        <color indexed="13"/>
      </bottom>
      <diagonal/>
    </border>
    <border>
      <left style="thin">
        <color indexed="13"/>
      </left>
      <right>
        <color indexed="8"/>
      </right>
      <top style="thin">
        <color indexed="13"/>
      </top>
      <bottom style="thin">
        <color indexed="13"/>
      </bottom>
      <diagonal/>
    </border>
    <border>
      <left style="thin">
        <color indexed="8"/>
      </left>
      <right style="thin">
        <color indexed="13"/>
      </right>
      <top style="thin">
        <color indexed="13"/>
      </top>
      <bottom style="thin">
        <color indexed="13"/>
      </bottom>
      <diagonal/>
    </border>
    <border>
      <left style="thin">
        <color indexed="8"/>
      </left>
      <right style="thin">
        <color indexed="13"/>
      </right>
      <top style="thin">
        <color indexed="8"/>
      </top>
      <bottom style="thin">
        <color indexed="13"/>
      </bottom>
      <diagonal/>
    </border>
    <border>
      <left style="thin">
        <color indexed="8"/>
      </left>
      <right>
        <color indexed="8"/>
      </right>
      <top style="thin">
        <color indexed="8"/>
      </top>
      <bottom style="thin">
        <color indexed="8"/>
      </bottom>
      <diagonal/>
    </border>
    <border>
      <left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13"/>
      </right>
      <top style="thin">
        <color indexed="13"/>
      </top>
      <bottom style="thin">
        <color indexed="8"/>
      </bottom>
      <diagonal/>
    </border>
    <border>
      <left/>
      <right style="thin">
        <color indexed="13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13"/>
      </right>
      <top style="thin">
        <color indexed="8"/>
      </top>
      <bottom/>
      <diagonal/>
    </border>
    <border>
      <left style="thin">
        <color indexed="8"/>
      </left>
      <right/>
      <top/>
      <bottom/>
      <diagonal/>
    </border>
    <border>
      <left/>
      <right/>
      <top/>
      <bottom/>
      <diagonal/>
    </border>
    <border>
      <left/>
      <right style="thin">
        <color indexed="13"/>
      </right>
      <top/>
      <bottom/>
      <diagonal/>
    </border>
    <border>
      <left style="thin">
        <color indexed="8"/>
      </left>
      <right style="thin">
        <color indexed="13"/>
      </right>
      <top/>
      <bottom style="thin">
        <color indexed="13"/>
      </bottom>
      <diagonal/>
    </border>
    <border>
      <left style="thin">
        <color indexed="13"/>
      </left>
      <right style="thin">
        <color indexed="13"/>
      </right>
      <top/>
      <bottom style="thin">
        <color indexed="13"/>
      </bottom>
      <diagonal/>
    </border>
    <border>
      <left style="thin">
        <color indexed="8"/>
      </left>
      <right style="thin">
        <color indexed="13"/>
      </right>
      <top style="thin">
        <color indexed="13"/>
      </top>
      <bottom/>
      <diagonal/>
    </border>
    <border>
      <left style="thin">
        <color indexed="13"/>
      </left>
      <right style="thin">
        <color indexed="13"/>
      </right>
      <top style="thin">
        <color indexed="13"/>
      </top>
      <bottom/>
      <diagonal/>
    </border>
    <border>
      <left style="thin">
        <color indexed="13"/>
      </left>
      <right style="thin">
        <color indexed="8"/>
      </right>
      <top style="thin">
        <color indexed="13"/>
      </top>
      <bottom style="thin">
        <color indexed="13"/>
      </bottom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13"/>
      </right>
      <top/>
      <bottom style="thin">
        <color indexed="8"/>
      </bottom>
      <diagonal/>
    </border>
    <border>
      <left style="thin">
        <color indexed="13"/>
      </left>
      <right style="thin">
        <color indexed="8"/>
      </right>
      <top style="thin">
        <color indexed="8"/>
      </top>
      <bottom style="thin">
        <color indexed="13"/>
      </bottom>
      <diagonal/>
    </border>
    <border>
      <left style="thin">
        <color indexed="8"/>
      </left>
      <right style="thin">
        <color indexed="8"/>
      </right>
      <top style="thin">
        <color indexed="13"/>
      </top>
      <bottom style="thin">
        <color indexed="13"/>
      </bottom>
      <diagonal/>
    </border>
  </borders>
  <cellStyleXfs count="1">
    <xf numFmtId="0" fontId="0" applyNumberFormat="0" applyFont="1" applyFill="0" applyBorder="0" applyAlignment="1" applyProtection="0">
      <alignment vertical="bottom"/>
    </xf>
  </cellStyleXfs>
  <cellXfs count="322">
    <xf numFmtId="0" fontId="0" applyNumberFormat="0" applyFont="1" applyFill="0" applyBorder="0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49" fontId="3" fillId="2" borderId="1" applyNumberFormat="1" applyFont="1" applyFill="1" applyBorder="1" applyAlignment="1" applyProtection="0">
      <alignment horizontal="left" vertical="bottom"/>
    </xf>
    <xf numFmtId="49" fontId="3" fillId="3" borderId="1" applyNumberFormat="1" applyFont="1" applyFill="1" applyBorder="1" applyAlignment="1" applyProtection="0">
      <alignment horizontal="left" vertical="bottom"/>
    </xf>
    <xf numFmtId="49" fontId="4" fillId="2" borderId="1" applyNumberFormat="1" applyFont="1" applyFill="1" applyBorder="1" applyAlignment="1" applyProtection="0">
      <alignment horizontal="left" vertical="bottom"/>
    </xf>
    <xf numFmtId="49" fontId="3" fillId="2" borderId="1" applyNumberFormat="1" applyFont="1" applyFill="1" applyBorder="1" applyAlignment="1" applyProtection="0">
      <alignment horizontal="left" vertical="bottom" wrapText="1"/>
    </xf>
    <xf numFmtId="0" fontId="0" applyNumberFormat="1" applyFont="1" applyFill="0" applyBorder="0" applyAlignment="1" applyProtection="0">
      <alignment vertical="bottom"/>
    </xf>
    <xf numFmtId="49" fontId="5" borderId="2" applyNumberFormat="1" applyFont="1" applyFill="0" applyBorder="1" applyAlignment="1" applyProtection="0">
      <alignment horizontal="center" vertical="bottom"/>
    </xf>
    <xf numFmtId="0" fontId="5" borderId="3" applyNumberFormat="0" applyFont="1" applyFill="0" applyBorder="1" applyAlignment="1" applyProtection="0">
      <alignment horizontal="center" vertical="bottom"/>
    </xf>
    <xf numFmtId="0" fontId="0" borderId="4" applyNumberFormat="0" applyFont="1" applyFill="0" applyBorder="1" applyAlignment="1" applyProtection="0">
      <alignment vertical="bottom"/>
    </xf>
    <xf numFmtId="0" fontId="0" borderId="5" applyNumberFormat="0" applyFont="1" applyFill="0" applyBorder="1" applyAlignment="1" applyProtection="0">
      <alignment vertical="bottom"/>
    </xf>
    <xf numFmtId="49" fontId="6" fillId="4" borderId="6" applyNumberFormat="1" applyFont="1" applyFill="1" applyBorder="1" applyAlignment="1" applyProtection="0">
      <alignment horizontal="center" vertical="bottom"/>
    </xf>
    <xf numFmtId="49" fontId="6" fillId="4" borderId="7" applyNumberFormat="1" applyFont="1" applyFill="1" applyBorder="1" applyAlignment="1" applyProtection="0">
      <alignment horizontal="center" vertical="bottom"/>
    </xf>
    <xf numFmtId="0" fontId="0" borderId="8" applyNumberFormat="0" applyFont="1" applyFill="0" applyBorder="1" applyAlignment="1" applyProtection="0">
      <alignment vertical="bottom"/>
    </xf>
    <xf numFmtId="49" fontId="0" fillId="5" borderId="9" applyNumberFormat="1" applyFont="1" applyFill="1" applyBorder="1" applyAlignment="1" applyProtection="0">
      <alignment horizontal="left" vertical="bottom"/>
    </xf>
    <xf numFmtId="49" fontId="0" fillId="5" borderId="10" applyNumberFormat="1" applyFont="1" applyFill="1" applyBorder="1" applyAlignment="1" applyProtection="0">
      <alignment horizontal="left" vertical="bottom"/>
    </xf>
    <xf numFmtId="49" fontId="0" fillId="6" borderId="11" applyNumberFormat="1" applyFont="1" applyFill="1" applyBorder="1" applyAlignment="1" applyProtection="0">
      <alignment horizontal="left" vertical="bottom"/>
    </xf>
    <xf numFmtId="0" fontId="0" fillId="6" borderId="12" applyNumberFormat="0" applyFont="1" applyFill="1" applyBorder="1" applyAlignment="1" applyProtection="0">
      <alignment horizontal="left" vertical="bottom"/>
    </xf>
    <xf numFmtId="49" fontId="0" fillId="6" borderId="12" applyNumberFormat="1" applyFont="1" applyFill="1" applyBorder="1" applyAlignment="1" applyProtection="0">
      <alignment horizontal="left" vertical="bottom"/>
    </xf>
    <xf numFmtId="49" fontId="0" fillId="5" borderId="13" applyNumberFormat="1" applyFont="1" applyFill="1" applyBorder="1" applyAlignment="1" applyProtection="0">
      <alignment horizontal="left" vertical="bottom"/>
    </xf>
    <xf numFmtId="49" fontId="0" fillId="5" borderId="14" applyNumberFormat="1" applyFont="1" applyFill="1" applyBorder="1" applyAlignment="1" applyProtection="0">
      <alignment horizontal="left" vertical="bottom"/>
    </xf>
    <xf numFmtId="0" fontId="0" applyNumberFormat="1" applyFont="1" applyFill="0" applyBorder="0" applyAlignment="1" applyProtection="0">
      <alignment vertical="bottom"/>
    </xf>
    <xf numFmtId="0" fontId="7" fillId="2" borderId="5" applyNumberFormat="1" applyFont="1" applyFill="1" applyBorder="1" applyAlignment="1" applyProtection="0">
      <alignment horizontal="center" vertical="center"/>
    </xf>
    <xf numFmtId="0" fontId="8" fillId="2" borderId="5" applyNumberFormat="1" applyFont="1" applyFill="1" applyBorder="1" applyAlignment="1" applyProtection="0">
      <alignment horizontal="left" vertical="center"/>
    </xf>
    <xf numFmtId="0" fontId="7" fillId="2" borderId="5" applyNumberFormat="1" applyFont="1" applyFill="1" applyBorder="1" applyAlignment="1" applyProtection="0">
      <alignment horizontal="left" vertical="center" wrapText="1"/>
    </xf>
    <xf numFmtId="0" fontId="7" fillId="2" borderId="5" applyNumberFormat="1" applyFont="1" applyFill="1" applyBorder="1" applyAlignment="1" applyProtection="0">
      <alignment horizontal="left" vertical="center"/>
    </xf>
    <xf numFmtId="0" fontId="9" fillId="2" borderId="5" applyNumberFormat="1" applyFont="1" applyFill="1" applyBorder="1" applyAlignment="1" applyProtection="0">
      <alignment vertical="bottom"/>
    </xf>
    <xf numFmtId="0" fontId="9" fillId="2" borderId="15" applyNumberFormat="1" applyFont="1" applyFill="1" applyBorder="1" applyAlignment="1" applyProtection="0">
      <alignment vertical="bottom"/>
    </xf>
    <xf numFmtId="0" fontId="9" fillId="2" borderId="16" applyNumberFormat="1" applyFont="1" applyFill="1" applyBorder="1" applyAlignment="1" applyProtection="0">
      <alignment vertical="bottom"/>
    </xf>
    <xf numFmtId="0" fontId="9" fillId="2" borderId="17" applyNumberFormat="1" applyFont="1" applyFill="1" applyBorder="1" applyAlignment="1" applyProtection="0">
      <alignment vertical="bottom"/>
    </xf>
    <xf numFmtId="0" fontId="0" borderId="5" applyNumberFormat="1" applyFont="1" applyFill="0" applyBorder="1" applyAlignment="1" applyProtection="0">
      <alignment vertical="bottom"/>
    </xf>
    <xf numFmtId="0" fontId="7" fillId="2" borderId="18" applyNumberFormat="0" applyFont="1" applyFill="1" applyBorder="1" applyAlignment="1" applyProtection="0">
      <alignment horizontal="center" vertical="center"/>
    </xf>
    <xf numFmtId="0" fontId="7" fillId="2" borderId="19" applyNumberFormat="0" applyFont="1" applyFill="1" applyBorder="1" applyAlignment="1" applyProtection="0">
      <alignment horizontal="center" vertical="center"/>
    </xf>
    <xf numFmtId="0" fontId="7" fillId="2" borderId="5" applyNumberFormat="0" applyFont="1" applyFill="1" applyBorder="1" applyAlignment="1" applyProtection="0">
      <alignment horizontal="center" vertical="center"/>
    </xf>
    <xf numFmtId="0" fontId="7" fillId="2" borderId="20" applyNumberFormat="0" applyFont="1" applyFill="1" applyBorder="1" applyAlignment="1" applyProtection="0">
      <alignment horizontal="center" vertical="center"/>
    </xf>
    <xf numFmtId="0" fontId="7" fillId="2" borderId="21" applyNumberFormat="0" applyFont="1" applyFill="1" applyBorder="1" applyAlignment="1" applyProtection="0">
      <alignment horizontal="center" vertical="center"/>
    </xf>
    <xf numFmtId="0" fontId="7" fillId="2" borderId="22" applyNumberFormat="0" applyFont="1" applyFill="1" applyBorder="1" applyAlignment="1" applyProtection="0">
      <alignment horizontal="center" vertical="center"/>
    </xf>
    <xf numFmtId="0" fontId="7" fillId="2" borderId="23" applyNumberFormat="0" applyFont="1" applyFill="1" applyBorder="1" applyAlignment="1" applyProtection="0">
      <alignment horizontal="center" vertical="center"/>
    </xf>
    <xf numFmtId="0" fontId="10" fillId="2" borderId="5" applyNumberFormat="1" applyFont="1" applyFill="1" applyBorder="1" applyAlignment="1" applyProtection="0">
      <alignment vertical="bottom"/>
    </xf>
    <xf numFmtId="49" fontId="10" fillId="7" borderId="1" applyNumberFormat="1" applyFont="1" applyFill="1" applyBorder="1" applyAlignment="1" applyProtection="0">
      <alignment horizontal="center" vertical="center"/>
    </xf>
    <xf numFmtId="0" fontId="10" fillId="7" borderId="1" applyNumberFormat="0" applyFont="1" applyFill="1" applyBorder="1" applyAlignment="1" applyProtection="0">
      <alignment horizontal="center" vertical="center"/>
    </xf>
    <xf numFmtId="49" fontId="10" fillId="7" borderId="1" applyNumberFormat="1" applyFont="1" applyFill="1" applyBorder="1" applyAlignment="1" applyProtection="0">
      <alignment horizontal="center" vertical="center" wrapText="1"/>
    </xf>
    <xf numFmtId="49" fontId="11" fillId="8" borderId="1" applyNumberFormat="1" applyFont="1" applyFill="1" applyBorder="1" applyAlignment="1" applyProtection="0">
      <alignment horizontal="center" vertical="center"/>
    </xf>
    <xf numFmtId="0" fontId="11" fillId="8" borderId="1" applyNumberFormat="0" applyFont="1" applyFill="1" applyBorder="1" applyAlignment="1" applyProtection="0">
      <alignment horizontal="center" vertical="center"/>
    </xf>
    <xf numFmtId="0" fontId="10" fillId="7" borderId="24" applyNumberFormat="0" applyFont="1" applyFill="1" applyBorder="1" applyAlignment="1" applyProtection="0">
      <alignment horizontal="center" vertical="center" wrapText="1"/>
    </xf>
    <xf numFmtId="0" fontId="10" fillId="7" borderId="25" applyNumberFormat="0" applyFont="1" applyFill="1" applyBorder="1" applyAlignment="1" applyProtection="0">
      <alignment horizontal="center" vertical="center" wrapText="1"/>
    </xf>
    <xf numFmtId="49" fontId="11" fillId="9" borderId="1" applyNumberFormat="1" applyFont="1" applyFill="1" applyBorder="1" applyAlignment="1" applyProtection="0">
      <alignment horizontal="center" vertical="center"/>
    </xf>
    <xf numFmtId="0" fontId="11" fillId="9" borderId="1" applyNumberFormat="0" applyFont="1" applyFill="1" applyBorder="1" applyAlignment="1" applyProtection="0">
      <alignment horizontal="center" vertical="center"/>
    </xf>
    <xf numFmtId="49" fontId="0" fillId="2" borderId="1" applyNumberFormat="1" applyFont="1" applyFill="1" applyBorder="1" applyAlignment="1" applyProtection="0">
      <alignment vertical="center" wrapText="1"/>
    </xf>
    <xf numFmtId="0" fontId="0" fillId="2" borderId="1" applyNumberFormat="1" applyFont="1" applyFill="1" applyBorder="1" applyAlignment="1" applyProtection="0">
      <alignment vertical="center"/>
    </xf>
    <xf numFmtId="14" fontId="0" fillId="2" borderId="1" applyNumberFormat="1" applyFont="1" applyFill="1" applyBorder="1" applyAlignment="1" applyProtection="0">
      <alignment vertical="center"/>
    </xf>
    <xf numFmtId="3" fontId="0" fillId="2" borderId="1" applyNumberFormat="1" applyFont="1" applyFill="1" applyBorder="1" applyAlignment="1" applyProtection="0">
      <alignment vertical="center"/>
    </xf>
    <xf numFmtId="59" fontId="0" fillId="2" borderId="1" applyNumberFormat="1" applyFont="1" applyFill="1" applyBorder="1" applyAlignment="1" applyProtection="0">
      <alignment vertical="center"/>
    </xf>
    <xf numFmtId="0" fontId="0" fillId="2" borderId="1" applyNumberFormat="0" applyFont="1" applyFill="1" applyBorder="1" applyAlignment="1" applyProtection="0">
      <alignment vertical="bottom"/>
    </xf>
    <xf numFmtId="49" fontId="7" fillId="2" borderId="1" applyNumberFormat="1" applyFont="1" applyFill="1" applyBorder="1" applyAlignment="1" applyProtection="0">
      <alignment horizontal="center" vertical="center" wrapText="1"/>
    </xf>
    <xf numFmtId="0" fontId="7" fillId="2" borderId="1" applyNumberFormat="0" applyFont="1" applyFill="1" applyBorder="1" applyAlignment="1" applyProtection="0">
      <alignment horizontal="center" vertical="center"/>
    </xf>
    <xf numFmtId="59" fontId="7" fillId="2" borderId="1" applyNumberFormat="1" applyFont="1" applyFill="1" applyBorder="1" applyAlignment="1" applyProtection="0">
      <alignment horizontal="center" vertical="center"/>
    </xf>
    <xf numFmtId="49" fontId="0" fillId="10" borderId="1" applyNumberFormat="1" applyFont="1" applyFill="1" applyBorder="1" applyAlignment="1" applyProtection="0">
      <alignment vertical="center" wrapText="1"/>
    </xf>
    <xf numFmtId="0" fontId="0" fillId="10" borderId="1" applyNumberFormat="1" applyFont="1" applyFill="1" applyBorder="1" applyAlignment="1" applyProtection="0">
      <alignment vertical="center"/>
    </xf>
    <xf numFmtId="14" fontId="0" fillId="10" borderId="1" applyNumberFormat="1" applyFont="1" applyFill="1" applyBorder="1" applyAlignment="1" applyProtection="0">
      <alignment vertical="center"/>
    </xf>
    <xf numFmtId="0" fontId="0" fillId="10" borderId="1" applyNumberFormat="0" applyFont="1" applyFill="1" applyBorder="1" applyAlignment="1" applyProtection="0">
      <alignment vertical="center"/>
    </xf>
    <xf numFmtId="3" fontId="0" fillId="10" borderId="1" applyNumberFormat="1" applyFont="1" applyFill="1" applyBorder="1" applyAlignment="1" applyProtection="0">
      <alignment vertical="center"/>
    </xf>
    <xf numFmtId="59" fontId="0" fillId="10" borderId="1" applyNumberFormat="1" applyFont="1" applyFill="1" applyBorder="1" applyAlignment="1" applyProtection="0">
      <alignment vertical="center"/>
    </xf>
    <xf numFmtId="0" fontId="0" fillId="10" borderId="1" applyNumberFormat="0" applyFont="1" applyFill="1" applyBorder="1" applyAlignment="1" applyProtection="0">
      <alignment vertical="bottom"/>
    </xf>
    <xf numFmtId="49" fontId="7" fillId="10" borderId="1" applyNumberFormat="1" applyFont="1" applyFill="1" applyBorder="1" applyAlignment="1" applyProtection="0">
      <alignment horizontal="center" vertical="center" wrapText="1"/>
    </xf>
    <xf numFmtId="0" fontId="7" fillId="10" borderId="1" applyNumberFormat="0" applyFont="1" applyFill="1" applyBorder="1" applyAlignment="1" applyProtection="0">
      <alignment horizontal="center" vertical="center"/>
    </xf>
    <xf numFmtId="0" fontId="0" fillId="10" borderId="1" applyNumberFormat="0" applyFont="1" applyFill="1" applyBorder="1" applyAlignment="1" applyProtection="0">
      <alignment vertical="center" wrapText="1"/>
    </xf>
    <xf numFmtId="59" fontId="7" fillId="10" borderId="1" applyNumberFormat="1" applyFont="1" applyFill="1" applyBorder="1" applyAlignment="1" applyProtection="0">
      <alignment horizontal="center" vertical="center"/>
    </xf>
    <xf numFmtId="0" fontId="0" fillId="2" borderId="1" applyNumberFormat="0" applyFont="1" applyFill="1" applyBorder="1" applyAlignment="1" applyProtection="0">
      <alignment vertical="center" wrapText="1"/>
    </xf>
    <xf numFmtId="0" fontId="9" fillId="2" borderId="1" applyNumberFormat="0" applyFont="1" applyFill="1" applyBorder="1" applyAlignment="1" applyProtection="0">
      <alignment vertical="bottom"/>
    </xf>
    <xf numFmtId="49" fontId="7" fillId="2" borderId="1" applyNumberFormat="1" applyFont="1" applyFill="1" applyBorder="1" applyAlignment="1" applyProtection="0">
      <alignment horizontal="center" vertical="center"/>
    </xf>
    <xf numFmtId="49" fontId="11" fillId="11" borderId="1" applyNumberFormat="1" applyFont="1" applyFill="1" applyBorder="1" applyAlignment="1" applyProtection="0">
      <alignment horizontal="center" vertical="center"/>
    </xf>
    <xf numFmtId="0" fontId="11" fillId="11" borderId="1" applyNumberFormat="0" applyFont="1" applyFill="1" applyBorder="1" applyAlignment="1" applyProtection="0">
      <alignment horizontal="center" vertical="center"/>
    </xf>
    <xf numFmtId="49" fontId="11" fillId="12" borderId="1" applyNumberFormat="1" applyFont="1" applyFill="1" applyBorder="1" applyAlignment="1" applyProtection="0">
      <alignment horizontal="center" vertical="center"/>
    </xf>
    <xf numFmtId="0" fontId="11" fillId="12" borderId="1" applyNumberFormat="0" applyFont="1" applyFill="1" applyBorder="1" applyAlignment="1" applyProtection="0">
      <alignment horizontal="center" vertical="center"/>
    </xf>
    <xf numFmtId="49" fontId="0" fillId="2" borderId="1" applyNumberFormat="1" applyFont="1" applyFill="1" applyBorder="1" applyAlignment="1" applyProtection="0">
      <alignment vertical="center"/>
    </xf>
    <xf numFmtId="0" fontId="9" fillId="2" borderId="1" applyNumberFormat="0" applyFont="1" applyFill="1" applyBorder="1" applyAlignment="1" applyProtection="0">
      <alignment horizontal="left" vertical="center"/>
    </xf>
    <xf numFmtId="49" fontId="11" fillId="13" borderId="1" applyNumberFormat="1" applyFont="1" applyFill="1" applyBorder="1" applyAlignment="1" applyProtection="0">
      <alignment horizontal="center" vertical="center"/>
    </xf>
    <xf numFmtId="0" fontId="11" fillId="13" borderId="1" applyNumberFormat="0" applyFont="1" applyFill="1" applyBorder="1" applyAlignment="1" applyProtection="0">
      <alignment horizontal="center" vertical="center"/>
    </xf>
    <xf numFmtId="3" fontId="0" fillId="2" borderId="1" applyNumberFormat="1" applyFont="1" applyFill="1" applyBorder="1" applyAlignment="1" applyProtection="0">
      <alignment vertical="center" wrapText="1"/>
    </xf>
    <xf numFmtId="0" fontId="0" fillId="2" borderId="1" applyNumberFormat="1" applyFont="1" applyFill="1" applyBorder="1" applyAlignment="1" applyProtection="0">
      <alignment vertical="center" wrapText="1"/>
    </xf>
    <xf numFmtId="0" fontId="7" fillId="2" borderId="1" applyNumberFormat="1" applyFont="1" applyFill="1" applyBorder="1" applyAlignment="1" applyProtection="0">
      <alignment horizontal="center" vertical="center"/>
    </xf>
    <xf numFmtId="3" fontId="7" fillId="2" borderId="1" applyNumberFormat="1" applyFont="1" applyFill="1" applyBorder="1" applyAlignment="1" applyProtection="0">
      <alignment horizontal="center" vertical="center"/>
    </xf>
    <xf numFmtId="3" fontId="7" fillId="2" borderId="1" applyNumberFormat="1" applyFont="1" applyFill="1" applyBorder="1" applyAlignment="1" applyProtection="0">
      <alignment horizontal="center" vertical="center" wrapText="1"/>
    </xf>
    <xf numFmtId="14" fontId="7" fillId="2" borderId="1" applyNumberFormat="1" applyFont="1" applyFill="1" applyBorder="1" applyAlignment="1" applyProtection="0">
      <alignment horizontal="center" vertical="center"/>
    </xf>
    <xf numFmtId="0" fontId="7" fillId="2" borderId="1" applyNumberFormat="1" applyFont="1" applyFill="1" applyBorder="1" applyAlignment="1" applyProtection="0">
      <alignment horizontal="center" vertical="center" wrapText="1"/>
    </xf>
    <xf numFmtId="0" fontId="0" fillId="2" borderId="1" applyNumberFormat="0" applyFont="1" applyFill="1" applyBorder="1" applyAlignment="1" applyProtection="0">
      <alignment vertical="center"/>
    </xf>
    <xf numFmtId="49" fontId="11" fillId="14" borderId="1" applyNumberFormat="1" applyFont="1" applyFill="1" applyBorder="1" applyAlignment="1" applyProtection="0">
      <alignment horizontal="center" vertical="center"/>
    </xf>
    <xf numFmtId="0" fontId="11" fillId="14" borderId="1" applyNumberFormat="0" applyFont="1" applyFill="1" applyBorder="1" applyAlignment="1" applyProtection="0">
      <alignment horizontal="center" vertical="center"/>
    </xf>
    <xf numFmtId="0" fontId="12" fillId="2" borderId="1" applyNumberFormat="0" applyFont="1" applyFill="1" applyBorder="1" applyAlignment="1" applyProtection="0">
      <alignment vertical="bottom"/>
    </xf>
    <xf numFmtId="0" fontId="12" fillId="2" borderId="1" applyNumberFormat="0" applyFont="1" applyFill="1" applyBorder="1" applyAlignment="1" applyProtection="0">
      <alignment vertical="center"/>
    </xf>
    <xf numFmtId="0" fontId="7" fillId="2" borderId="1" applyNumberFormat="0" applyFont="1" applyFill="1" applyBorder="1" applyAlignment="1" applyProtection="0">
      <alignment horizontal="center" vertical="center" wrapText="1"/>
    </xf>
    <xf numFmtId="59" fontId="0" fillId="15" borderId="1" applyNumberFormat="1" applyFont="1" applyFill="1" applyBorder="1" applyAlignment="1" applyProtection="0">
      <alignment vertical="center"/>
    </xf>
    <xf numFmtId="49" fontId="11" fillId="16" borderId="1" applyNumberFormat="1" applyFont="1" applyFill="1" applyBorder="1" applyAlignment="1" applyProtection="0">
      <alignment horizontal="center" vertical="center"/>
    </xf>
    <xf numFmtId="0" fontId="11" fillId="16" borderId="1" applyNumberFormat="0" applyFont="1" applyFill="1" applyBorder="1" applyAlignment="1" applyProtection="0">
      <alignment horizontal="center" vertical="center"/>
    </xf>
    <xf numFmtId="59" fontId="7" fillId="2" borderId="1" applyNumberFormat="1" applyFont="1" applyFill="1" applyBorder="1" applyAlignment="1" applyProtection="0">
      <alignment horizontal="center" vertical="center" wrapText="1"/>
    </xf>
    <xf numFmtId="0" fontId="0" fillId="10" borderId="1" applyNumberFormat="1" applyFont="1" applyFill="1" applyBorder="1" applyAlignment="1" applyProtection="0">
      <alignment vertical="center" wrapText="1"/>
    </xf>
    <xf numFmtId="0" fontId="9" fillId="10" borderId="1" applyNumberFormat="0" applyFont="1" applyFill="1" applyBorder="1" applyAlignment="1" applyProtection="0">
      <alignment vertical="bottom"/>
    </xf>
    <xf numFmtId="0" fontId="7" fillId="10" borderId="1" applyNumberFormat="1" applyFont="1" applyFill="1" applyBorder="1" applyAlignment="1" applyProtection="0">
      <alignment horizontal="center" vertical="center"/>
    </xf>
    <xf numFmtId="49" fontId="7" fillId="10" borderId="1" applyNumberFormat="1" applyFont="1" applyFill="1" applyBorder="1" applyAlignment="1" applyProtection="0">
      <alignment horizontal="center" vertical="center"/>
    </xf>
    <xf numFmtId="0" fontId="7" fillId="10" borderId="1" applyNumberFormat="1" applyFont="1" applyFill="1" applyBorder="1" applyAlignment="1" applyProtection="0">
      <alignment horizontal="center" vertical="center" wrapText="1"/>
    </xf>
    <xf numFmtId="0" fontId="7" fillId="10" borderId="1" applyNumberFormat="0" applyFont="1" applyFill="1" applyBorder="1" applyAlignment="1" applyProtection="0">
      <alignment horizontal="center" vertical="center" wrapText="1"/>
    </xf>
    <xf numFmtId="14" fontId="7" fillId="10" borderId="1" applyNumberFormat="1" applyFont="1" applyFill="1" applyBorder="1" applyAlignment="1" applyProtection="0">
      <alignment horizontal="center" vertical="center"/>
    </xf>
    <xf numFmtId="3" fontId="7" fillId="10" borderId="1" applyNumberFormat="1" applyFont="1" applyFill="1" applyBorder="1" applyAlignment="1" applyProtection="0">
      <alignment horizontal="center" vertical="center"/>
    </xf>
    <xf numFmtId="3" fontId="0" fillId="10" borderId="1" applyNumberFormat="1" applyFont="1" applyFill="1" applyBorder="1" applyAlignment="1" applyProtection="0">
      <alignment vertical="center" wrapText="1"/>
    </xf>
    <xf numFmtId="49" fontId="13" fillId="2" borderId="1" applyNumberFormat="1" applyFont="1" applyFill="1" applyBorder="1" applyAlignment="1" applyProtection="0">
      <alignment horizontal="center" vertical="center" wrapText="1"/>
    </xf>
    <xf numFmtId="0" fontId="13" fillId="2" borderId="1" applyNumberFormat="1" applyFont="1" applyFill="1" applyBorder="1" applyAlignment="1" applyProtection="0">
      <alignment horizontal="center" vertical="center"/>
    </xf>
    <xf numFmtId="0" fontId="13" fillId="2" borderId="1" applyNumberFormat="0" applyFont="1" applyFill="1" applyBorder="1" applyAlignment="1" applyProtection="0">
      <alignment horizontal="center" vertical="center"/>
    </xf>
    <xf numFmtId="59" fontId="13" fillId="2" borderId="1" applyNumberFormat="1" applyFont="1" applyFill="1" applyBorder="1" applyAlignment="1" applyProtection="0">
      <alignment horizontal="center" vertical="center"/>
    </xf>
    <xf numFmtId="0" fontId="14" fillId="2" borderId="1" applyNumberFormat="0" applyFont="1" applyFill="1" applyBorder="1" applyAlignment="1" applyProtection="0">
      <alignment vertical="bottom"/>
    </xf>
    <xf numFmtId="49" fontId="13" fillId="2" borderId="1" applyNumberFormat="1" applyFont="1" applyFill="1" applyBorder="1" applyAlignment="1" applyProtection="0">
      <alignment horizontal="center" vertical="center"/>
    </xf>
    <xf numFmtId="49" fontId="11" fillId="17" borderId="1" applyNumberFormat="1" applyFont="1" applyFill="1" applyBorder="1" applyAlignment="1" applyProtection="0">
      <alignment horizontal="center" vertical="center"/>
    </xf>
    <xf numFmtId="0" fontId="11" fillId="17" borderId="1" applyNumberFormat="0" applyFont="1" applyFill="1" applyBorder="1" applyAlignment="1" applyProtection="0">
      <alignment horizontal="center" vertical="center"/>
    </xf>
    <xf numFmtId="49" fontId="11" fillId="18" borderId="1" applyNumberFormat="1" applyFont="1" applyFill="1" applyBorder="1" applyAlignment="1" applyProtection="0">
      <alignment horizontal="center" vertical="center"/>
    </xf>
    <xf numFmtId="0" fontId="11" fillId="18" borderId="1" applyNumberFormat="0" applyFont="1" applyFill="1" applyBorder="1" applyAlignment="1" applyProtection="0">
      <alignment horizontal="center" vertical="center"/>
    </xf>
    <xf numFmtId="49" fontId="11" fillId="19" borderId="1" applyNumberFormat="1" applyFont="1" applyFill="1" applyBorder="1" applyAlignment="1" applyProtection="0">
      <alignment horizontal="center" vertical="center"/>
    </xf>
    <xf numFmtId="0" fontId="11" fillId="19" borderId="1" applyNumberFormat="0" applyFont="1" applyFill="1" applyBorder="1" applyAlignment="1" applyProtection="0">
      <alignment horizontal="center" vertical="center"/>
    </xf>
    <xf numFmtId="0" fontId="7" fillId="2" borderId="1" applyNumberFormat="0" applyFont="1" applyFill="1" applyBorder="1" applyAlignment="1" applyProtection="0">
      <alignment horizontal="left" vertical="center"/>
    </xf>
    <xf numFmtId="59" fontId="7" fillId="2" borderId="1" applyNumberFormat="1" applyFont="1" applyFill="1" applyBorder="1" applyAlignment="1" applyProtection="0">
      <alignment horizontal="left" vertical="center"/>
    </xf>
    <xf numFmtId="0" fontId="11" fillId="2" borderId="1" applyNumberFormat="0" applyFont="1" applyFill="1" applyBorder="1" applyAlignment="1" applyProtection="0">
      <alignment horizontal="center" vertical="center"/>
    </xf>
    <xf numFmtId="0" fontId="7" fillId="10" borderId="1" applyNumberFormat="0" applyFont="1" applyFill="1" applyBorder="1" applyAlignment="1" applyProtection="0">
      <alignment horizontal="left" vertical="center"/>
    </xf>
    <xf numFmtId="59" fontId="7" fillId="10" borderId="1" applyNumberFormat="1" applyFont="1" applyFill="1" applyBorder="1" applyAlignment="1" applyProtection="0">
      <alignment horizontal="left" vertical="center"/>
    </xf>
    <xf numFmtId="59" fontId="0" fillId="2" borderId="1" applyNumberFormat="1" applyFont="1" applyFill="1" applyBorder="1" applyAlignment="1" applyProtection="0">
      <alignment vertical="center" wrapText="1"/>
    </xf>
    <xf numFmtId="59" fontId="7" fillId="10" borderId="1" applyNumberFormat="1" applyFont="1" applyFill="1" applyBorder="1" applyAlignment="1" applyProtection="0">
      <alignment horizontal="center" vertical="center" wrapText="1"/>
    </xf>
    <xf numFmtId="49" fontId="11" fillId="20" borderId="1" applyNumberFormat="1" applyFont="1" applyFill="1" applyBorder="1" applyAlignment="1" applyProtection="0">
      <alignment horizontal="center" vertical="center" wrapText="1"/>
    </xf>
    <xf numFmtId="0" fontId="11" fillId="20" borderId="1" applyNumberFormat="0" applyFont="1" applyFill="1" applyBorder="1" applyAlignment="1" applyProtection="0">
      <alignment horizontal="center" vertical="center" wrapText="1"/>
    </xf>
    <xf numFmtId="49" fontId="0" fillId="10" borderId="1" applyNumberFormat="1" applyFont="1" applyFill="1" applyBorder="1" applyAlignment="1" applyProtection="0">
      <alignment vertical="center"/>
    </xf>
    <xf numFmtId="3" fontId="7" fillId="10" borderId="1" applyNumberFormat="1" applyFont="1" applyFill="1" applyBorder="1" applyAlignment="1" applyProtection="0">
      <alignment horizontal="center" vertical="center" wrapText="1"/>
    </xf>
    <xf numFmtId="49" fontId="11" fillId="21" borderId="24" applyNumberFormat="1" applyFont="1" applyFill="1" applyBorder="1" applyAlignment="1" applyProtection="0">
      <alignment horizontal="center" vertical="center" wrapText="1"/>
    </xf>
    <xf numFmtId="0" fontId="11" fillId="21" borderId="25" applyNumberFormat="0" applyFont="1" applyFill="1" applyBorder="1" applyAlignment="1" applyProtection="0">
      <alignment horizontal="center" vertical="center" wrapText="1"/>
    </xf>
    <xf numFmtId="0" fontId="11" fillId="21" borderId="26" applyNumberFormat="0" applyFont="1" applyFill="1" applyBorder="1" applyAlignment="1" applyProtection="0">
      <alignment horizontal="center" vertical="center" wrapText="1"/>
    </xf>
    <xf numFmtId="49" fontId="11" fillId="22" borderId="24" applyNumberFormat="1" applyFont="1" applyFill="1" applyBorder="1" applyAlignment="1" applyProtection="0">
      <alignment horizontal="center" vertical="center" wrapText="1"/>
    </xf>
    <xf numFmtId="0" fontId="11" fillId="22" borderId="25" applyNumberFormat="0" applyFont="1" applyFill="1" applyBorder="1" applyAlignment="1" applyProtection="0">
      <alignment horizontal="center" vertical="center" wrapText="1"/>
    </xf>
    <xf numFmtId="0" fontId="11" fillId="22" borderId="26" applyNumberFormat="0" applyFont="1" applyFill="1" applyBorder="1" applyAlignment="1" applyProtection="0">
      <alignment horizontal="center" vertical="center" wrapText="1"/>
    </xf>
    <xf numFmtId="49" fontId="0" fillId="2" borderId="27" applyNumberFormat="1" applyFont="1" applyFill="1" applyBorder="1" applyAlignment="1" applyProtection="0">
      <alignment vertical="center" wrapText="1"/>
    </xf>
    <xf numFmtId="0" fontId="15" fillId="2" borderId="1" applyNumberFormat="0" applyFont="1" applyFill="1" applyBorder="1" applyAlignment="1" applyProtection="0">
      <alignment vertical="center" wrapText="1"/>
    </xf>
    <xf numFmtId="0" fontId="0" fillId="2" borderId="28" applyNumberFormat="0" applyFont="1" applyFill="1" applyBorder="1" applyAlignment="1" applyProtection="0">
      <alignment vertical="center" wrapText="1"/>
    </xf>
    <xf numFmtId="0" fontId="7" fillId="2" borderId="1" applyNumberFormat="0" applyFont="1" applyFill="1" applyBorder="1" applyAlignment="1" applyProtection="0">
      <alignment vertical="center"/>
    </xf>
    <xf numFmtId="0" fontId="17" fillId="2" borderId="1" applyNumberFormat="0" applyFont="1" applyFill="1" applyBorder="1" applyAlignment="1" applyProtection="0">
      <alignment horizontal="center" vertical="center" wrapText="1"/>
    </xf>
    <xf numFmtId="60" fontId="17" fillId="2" borderId="1" applyNumberFormat="1" applyFont="1" applyFill="1" applyBorder="1" applyAlignment="1" applyProtection="0">
      <alignment horizontal="center" vertical="center" wrapText="1"/>
    </xf>
    <xf numFmtId="14" fontId="0" fillId="2" borderId="1" applyNumberFormat="1" applyFont="1" applyFill="1" applyBorder="1" applyAlignment="1" applyProtection="0">
      <alignment vertical="center" wrapText="1"/>
    </xf>
    <xf numFmtId="0" fontId="7" fillId="2" borderId="1" applyNumberFormat="0" applyFont="1" applyFill="1" applyBorder="1" applyAlignment="1" applyProtection="0">
      <alignment vertical="bottom"/>
    </xf>
    <xf numFmtId="3" fontId="17" fillId="2" borderId="1" applyNumberFormat="1" applyFont="1" applyFill="1" applyBorder="1" applyAlignment="1" applyProtection="0">
      <alignment horizontal="center" vertical="center" wrapText="1"/>
    </xf>
    <xf numFmtId="49" fontId="11" fillId="23" borderId="1" applyNumberFormat="1" applyFont="1" applyFill="1" applyBorder="1" applyAlignment="1" applyProtection="0">
      <alignment horizontal="center" vertical="center" wrapText="1"/>
    </xf>
    <xf numFmtId="0" fontId="11" fillId="23" borderId="1" applyNumberFormat="0" applyFont="1" applyFill="1" applyBorder="1" applyAlignment="1" applyProtection="0">
      <alignment horizontal="center" vertical="center" wrapText="1"/>
    </xf>
    <xf numFmtId="49" fontId="11" fillId="23" borderId="24" applyNumberFormat="1" applyFont="1" applyFill="1" applyBorder="1" applyAlignment="1" applyProtection="0">
      <alignment horizontal="center" vertical="center" wrapText="1"/>
    </xf>
    <xf numFmtId="0" fontId="11" fillId="23" borderId="25" applyNumberFormat="0" applyFont="1" applyFill="1" applyBorder="1" applyAlignment="1" applyProtection="0">
      <alignment horizontal="center" vertical="center" wrapText="1"/>
    </xf>
    <xf numFmtId="0" fontId="11" fillId="23" borderId="26" applyNumberFormat="0" applyFont="1" applyFill="1" applyBorder="1" applyAlignment="1" applyProtection="0">
      <alignment horizontal="center" vertical="center" wrapText="1"/>
    </xf>
    <xf numFmtId="0" fontId="11" fillId="24" borderId="1" applyNumberFormat="0" applyFont="1" applyFill="1" applyBorder="1" applyAlignment="1" applyProtection="0">
      <alignment vertical="center" wrapText="1"/>
    </xf>
    <xf numFmtId="0" fontId="11" fillId="23" borderId="1" applyNumberFormat="0" applyFont="1" applyFill="1" applyBorder="1" applyAlignment="1" applyProtection="0">
      <alignment vertical="center" wrapText="1"/>
    </xf>
    <xf numFmtId="0" fontId="0" fillId="2" borderId="1" applyNumberFormat="1" applyFont="1" applyFill="1" applyBorder="1" applyAlignment="1" applyProtection="0">
      <alignment vertical="bottom"/>
    </xf>
    <xf numFmtId="0" fontId="0" fillId="3" borderId="1" applyNumberFormat="1" applyFont="1" applyFill="1" applyBorder="1" applyAlignment="1" applyProtection="0">
      <alignment vertical="center" wrapText="1"/>
    </xf>
    <xf numFmtId="0" fontId="8" fillId="2" borderId="1" applyNumberFormat="0" applyFont="1" applyFill="1" applyBorder="1" applyAlignment="1" applyProtection="0">
      <alignment vertical="center"/>
    </xf>
    <xf numFmtId="0" fontId="8" fillId="2" borderId="1" applyNumberFormat="0" applyFont="1" applyFill="1" applyBorder="1" applyAlignment="1" applyProtection="0">
      <alignment horizontal="center" vertical="center"/>
    </xf>
    <xf numFmtId="0" fontId="8" fillId="2" borderId="1" applyNumberFormat="0" applyFont="1" applyFill="1" applyBorder="1" applyAlignment="1" applyProtection="0">
      <alignment horizontal="left" vertical="center"/>
    </xf>
    <xf numFmtId="49" fontId="11" fillId="25" borderId="1" applyNumberFormat="1" applyFont="1" applyFill="1" applyBorder="1" applyAlignment="1" applyProtection="0">
      <alignment horizontal="center" vertical="center" wrapText="1"/>
    </xf>
    <xf numFmtId="0" fontId="11" fillId="25" borderId="1" applyNumberFormat="0" applyFont="1" applyFill="1" applyBorder="1" applyAlignment="1" applyProtection="0">
      <alignment horizontal="center" vertical="center" wrapText="1"/>
    </xf>
    <xf numFmtId="0" fontId="0" fillId="2" borderId="29" applyNumberFormat="0" applyFont="1" applyFill="1" applyBorder="1" applyAlignment="1" applyProtection="0">
      <alignment vertical="center"/>
    </xf>
    <xf numFmtId="0" fontId="7" fillId="2" borderId="30" applyNumberFormat="0" applyFont="1" applyFill="1" applyBorder="1" applyAlignment="1" applyProtection="0">
      <alignment horizontal="center" vertical="center"/>
    </xf>
    <xf numFmtId="59" fontId="7" fillId="2" borderId="30" applyNumberFormat="1" applyFont="1" applyFill="1" applyBorder="1" applyAlignment="1" applyProtection="0">
      <alignment horizontal="center" vertical="center"/>
    </xf>
    <xf numFmtId="0" fontId="7" fillId="2" borderId="31" applyNumberFormat="0" applyFont="1" applyFill="1" applyBorder="1" applyAlignment="1" applyProtection="0">
      <alignment horizontal="center" vertical="center"/>
    </xf>
    <xf numFmtId="0" fontId="8" fillId="2" borderId="20" applyNumberFormat="0" applyFont="1" applyFill="1" applyBorder="1" applyAlignment="1" applyProtection="0">
      <alignment horizontal="left" vertical="center"/>
    </xf>
    <xf numFmtId="0" fontId="7" fillId="2" borderId="32" applyNumberFormat="0" applyFont="1" applyFill="1" applyBorder="1" applyAlignment="1" applyProtection="0">
      <alignment horizontal="left" vertical="center" wrapText="1"/>
    </xf>
    <xf numFmtId="0" fontId="7" fillId="2" borderId="30" applyNumberFormat="0" applyFont="1" applyFill="1" applyBorder="1" applyAlignment="1" applyProtection="0">
      <alignment horizontal="left" vertical="center"/>
    </xf>
    <xf numFmtId="59" fontId="7" fillId="2" borderId="30" applyNumberFormat="1" applyFont="1" applyFill="1" applyBorder="1" applyAlignment="1" applyProtection="0">
      <alignment horizontal="left" vertical="center"/>
    </xf>
    <xf numFmtId="59" fontId="7" fillId="2" borderId="5" applyNumberFormat="1" applyFont="1" applyFill="1" applyBorder="1" applyAlignment="1" applyProtection="0">
      <alignment horizontal="center" vertical="center"/>
    </xf>
    <xf numFmtId="0" fontId="7" fillId="2" borderId="33" applyNumberFormat="0" applyFont="1" applyFill="1" applyBorder="1" applyAlignment="1" applyProtection="0">
      <alignment horizontal="center" vertical="center"/>
    </xf>
    <xf numFmtId="0" fontId="7" fillId="2" borderId="19" applyNumberFormat="0" applyFont="1" applyFill="1" applyBorder="1" applyAlignment="1" applyProtection="0">
      <alignment horizontal="left" vertical="center" wrapText="1"/>
    </xf>
    <xf numFmtId="0" fontId="7" fillId="2" borderId="5" applyNumberFormat="0" applyFont="1" applyFill="1" applyBorder="1" applyAlignment="1" applyProtection="0">
      <alignment horizontal="left" vertical="center"/>
    </xf>
    <xf numFmtId="59" fontId="7" fillId="2" borderId="5" applyNumberFormat="1" applyFont="1" applyFill="1" applyBorder="1" applyAlignment="1" applyProtection="0">
      <alignment horizontal="left" vertical="center"/>
    </xf>
    <xf numFmtId="0" fontId="0" applyNumberFormat="1" applyFont="1" applyFill="0" applyBorder="0" applyAlignment="1" applyProtection="0">
      <alignment vertical="bottom"/>
    </xf>
    <xf numFmtId="49" fontId="18" fillId="2" borderId="1" applyNumberFormat="1" applyFont="1" applyFill="1" applyBorder="1" applyAlignment="1" applyProtection="0">
      <alignment horizontal="center" vertical="center"/>
    </xf>
    <xf numFmtId="0" fontId="18" fillId="2" borderId="1" applyNumberFormat="0" applyFont="1" applyFill="1" applyBorder="1" applyAlignment="1" applyProtection="0">
      <alignment horizontal="center" vertical="center"/>
    </xf>
    <xf numFmtId="0" fontId="0" borderId="34" applyNumberFormat="0" applyFont="1" applyFill="0" applyBorder="1" applyAlignment="1" applyProtection="0">
      <alignment vertical="bottom"/>
    </xf>
    <xf numFmtId="49" fontId="19" fillId="26" borderId="1" applyNumberFormat="1" applyFont="1" applyFill="1" applyBorder="1" applyAlignment="1" applyProtection="0">
      <alignment horizontal="center" vertical="center"/>
    </xf>
    <xf numFmtId="49" fontId="20" fillId="2" borderId="1" applyNumberFormat="1" applyFont="1" applyFill="1" applyBorder="1" applyAlignment="1" applyProtection="0">
      <alignment horizontal="center" vertical="center"/>
    </xf>
    <xf numFmtId="0" fontId="20" fillId="2" borderId="1" applyNumberFormat="0" applyFont="1" applyFill="1" applyBorder="1" applyAlignment="1" applyProtection="0">
      <alignment horizontal="center" vertical="center"/>
    </xf>
    <xf numFmtId="0" fontId="0" borderId="1" applyNumberFormat="0" applyFont="1" applyFill="0" applyBorder="1" applyAlignment="1" applyProtection="0">
      <alignment vertical="bottom"/>
    </xf>
    <xf numFmtId="49" fontId="20" fillId="2" borderId="1" applyNumberFormat="1" applyFont="1" applyFill="1" applyBorder="1" applyAlignment="1" applyProtection="0">
      <alignment horizontal="center" vertical="center" wrapText="1"/>
    </xf>
    <xf numFmtId="4" fontId="20" fillId="2" borderId="1" applyNumberFormat="1" applyFont="1" applyFill="1" applyBorder="1" applyAlignment="1" applyProtection="0">
      <alignment horizontal="center" vertical="center"/>
    </xf>
    <xf numFmtId="49" fontId="21" fillId="2" borderId="1" applyNumberFormat="1" applyFont="1" applyFill="1" applyBorder="1" applyAlignment="1" applyProtection="0">
      <alignment horizontal="center" vertical="center"/>
    </xf>
    <xf numFmtId="0" fontId="22" fillId="2" borderId="1" applyNumberFormat="0" applyFont="1" applyFill="1" applyBorder="1" applyAlignment="1" applyProtection="0">
      <alignment horizontal="center" vertical="center"/>
    </xf>
    <xf numFmtId="0" fontId="20" fillId="2" borderId="1" applyNumberFormat="1" applyFont="1" applyFill="1" applyBorder="1" applyAlignment="1" applyProtection="0">
      <alignment horizontal="center" vertical="center"/>
    </xf>
    <xf numFmtId="49" fontId="22" fillId="2" borderId="1" applyNumberFormat="1" applyFont="1" applyFill="1" applyBorder="1" applyAlignment="1" applyProtection="0">
      <alignment horizontal="center" vertical="center" wrapText="1"/>
    </xf>
    <xf numFmtId="49" fontId="22" fillId="2" borderId="1" applyNumberFormat="1" applyFont="1" applyFill="1" applyBorder="1" applyAlignment="1" applyProtection="0">
      <alignment horizontal="center" vertical="center"/>
    </xf>
    <xf numFmtId="61" fontId="21" fillId="2" borderId="1" applyNumberFormat="1" applyFont="1" applyFill="1" applyBorder="1" applyAlignment="1" applyProtection="0">
      <alignment horizontal="center" vertical="center"/>
    </xf>
    <xf numFmtId="0" fontId="22" fillId="2" borderId="35" applyNumberFormat="0" applyFont="1" applyFill="1" applyBorder="1" applyAlignment="1" applyProtection="0">
      <alignment horizontal="center" vertical="center"/>
    </xf>
    <xf numFmtId="49" fontId="21" fillId="2" borderId="36" applyNumberFormat="1" applyFont="1" applyFill="1" applyBorder="1" applyAlignment="1" applyProtection="0">
      <alignment horizontal="center" vertical="center"/>
    </xf>
    <xf numFmtId="0" fontId="0" fillId="2" borderId="37" applyNumberFormat="0" applyFont="1" applyFill="1" applyBorder="1" applyAlignment="1" applyProtection="0">
      <alignment vertical="center"/>
    </xf>
    <xf numFmtId="0" fontId="22" fillId="2" borderId="34" applyNumberFormat="0" applyFont="1" applyFill="1" applyBorder="1" applyAlignment="1" applyProtection="0">
      <alignment horizontal="center" vertical="center"/>
    </xf>
    <xf numFmtId="49" fontId="20" fillId="27" borderId="1" applyNumberFormat="1" applyFont="1" applyFill="1" applyBorder="1" applyAlignment="1" applyProtection="0">
      <alignment horizontal="center" vertical="center" wrapText="1"/>
    </xf>
    <xf numFmtId="0" fontId="20" fillId="27" borderId="1" applyNumberFormat="1" applyFont="1" applyFill="1" applyBorder="1" applyAlignment="1" applyProtection="0">
      <alignment horizontal="center" vertical="center"/>
    </xf>
    <xf numFmtId="0" fontId="0" fillId="27" borderId="1" applyNumberFormat="0" applyFont="1" applyFill="1" applyBorder="1" applyAlignment="1" applyProtection="0">
      <alignment vertical="bottom"/>
    </xf>
    <xf numFmtId="61" fontId="21" fillId="2" borderId="36" applyNumberFormat="1" applyFont="1" applyFill="1" applyBorder="1" applyAlignment="1" applyProtection="0">
      <alignment horizontal="center" vertical="center"/>
    </xf>
    <xf numFmtId="0" fontId="0" fillId="2" borderId="34" applyNumberFormat="0" applyFont="1" applyFill="1" applyBorder="1" applyAlignment="1" applyProtection="0">
      <alignment vertical="center"/>
    </xf>
    <xf numFmtId="0" fontId="20" fillId="2" borderId="1" applyNumberFormat="1" applyFont="1" applyFill="1" applyBorder="1" applyAlignment="1" applyProtection="0">
      <alignment horizontal="center" vertical="center" wrapText="1"/>
    </xf>
    <xf numFmtId="49" fontId="21" fillId="2" borderId="1" applyNumberFormat="1" applyFont="1" applyFill="1" applyBorder="1" applyAlignment="1" applyProtection="0">
      <alignment horizontal="center" vertical="center" wrapText="1"/>
    </xf>
    <xf numFmtId="0" fontId="21" fillId="2" borderId="1" applyNumberFormat="1" applyFont="1" applyFill="1" applyBorder="1" applyAlignment="1" applyProtection="0">
      <alignment horizontal="center" vertical="center"/>
    </xf>
    <xf numFmtId="4" fontId="21" fillId="2" borderId="1" applyNumberFormat="1" applyFont="1" applyFill="1" applyBorder="1" applyAlignment="1" applyProtection="0">
      <alignment horizontal="center" vertical="center"/>
    </xf>
    <xf numFmtId="0" fontId="21" fillId="2" borderId="1" applyNumberFormat="0" applyFont="1" applyFill="1" applyBorder="1" applyAlignment="1" applyProtection="0">
      <alignment horizontal="center" vertical="center"/>
    </xf>
    <xf numFmtId="0" fontId="21" borderId="1" applyNumberFormat="0" applyFont="1" applyFill="0" applyBorder="1" applyAlignment="1" applyProtection="0">
      <alignment vertical="bottom"/>
    </xf>
    <xf numFmtId="49" fontId="21" fillId="27" borderId="1" applyNumberFormat="1" applyFont="1" applyFill="1" applyBorder="1" applyAlignment="1" applyProtection="0">
      <alignment horizontal="center" vertical="center" wrapText="1"/>
    </xf>
    <xf numFmtId="0" fontId="21" fillId="27" borderId="1" applyNumberFormat="1" applyFont="1" applyFill="1" applyBorder="1" applyAlignment="1" applyProtection="0">
      <alignment horizontal="center" vertical="center"/>
    </xf>
    <xf numFmtId="0" fontId="21" fillId="27" borderId="1" applyNumberFormat="0" applyFont="1" applyFill="1" applyBorder="1" applyAlignment="1" applyProtection="0">
      <alignment horizontal="center" vertical="center"/>
    </xf>
    <xf numFmtId="0" fontId="21" fillId="27" borderId="1" applyNumberFormat="0" applyFont="1" applyFill="1" applyBorder="1" applyAlignment="1" applyProtection="0">
      <alignment vertical="bottom"/>
    </xf>
    <xf numFmtId="4" fontId="21" fillId="2" borderId="1" applyNumberFormat="1" applyFont="1" applyFill="1" applyBorder="1" applyAlignment="1" applyProtection="0">
      <alignment horizontal="left" vertical="center"/>
    </xf>
    <xf numFmtId="49" fontId="23" fillId="2" borderId="1" applyNumberFormat="1" applyFont="1" applyFill="1" applyBorder="1" applyAlignment="1" applyProtection="0">
      <alignment horizontal="center" vertical="center" wrapText="1"/>
    </xf>
    <xf numFmtId="0" fontId="23" fillId="2" borderId="1" applyNumberFormat="1" applyFont="1" applyFill="1" applyBorder="1" applyAlignment="1" applyProtection="0">
      <alignment horizontal="center" vertical="center"/>
    </xf>
    <xf numFmtId="4" fontId="23" fillId="2" borderId="1" applyNumberFormat="1" applyFont="1" applyFill="1" applyBorder="1" applyAlignment="1" applyProtection="0">
      <alignment horizontal="center" vertical="center"/>
    </xf>
    <xf numFmtId="0" fontId="21" fillId="2" borderId="1" applyNumberFormat="1" applyFont="1" applyFill="1" applyBorder="1" applyAlignment="1" applyProtection="0">
      <alignment horizontal="center" vertical="center" wrapText="1"/>
    </xf>
    <xf numFmtId="0" fontId="21" fillId="2" borderId="1" applyNumberFormat="0" applyFont="1" applyFill="1" applyBorder="1" applyAlignment="1" applyProtection="0">
      <alignment horizontal="center" vertical="center" wrapText="1"/>
    </xf>
    <xf numFmtId="4" fontId="21" fillId="2" borderId="1" applyNumberFormat="1" applyFont="1" applyFill="1" applyBorder="1" applyAlignment="1" applyProtection="0">
      <alignment horizontal="center" vertical="center" wrapText="1"/>
    </xf>
    <xf numFmtId="14" fontId="21" fillId="2" borderId="36" applyNumberFormat="1" applyFont="1" applyFill="1" applyBorder="1" applyAlignment="1" applyProtection="0">
      <alignment horizontal="center" vertical="center"/>
    </xf>
    <xf numFmtId="0" fontId="21" fillId="27" borderId="1" applyNumberFormat="1" applyFont="1" applyFill="1" applyBorder="1" applyAlignment="1" applyProtection="0">
      <alignment horizontal="center" vertical="center" wrapText="1"/>
    </xf>
    <xf numFmtId="0" fontId="21" fillId="27" borderId="1" applyNumberFormat="0" applyFont="1" applyFill="1" applyBorder="1" applyAlignment="1" applyProtection="0">
      <alignment horizontal="center" vertical="center" wrapText="1"/>
    </xf>
    <xf numFmtId="0" fontId="0" fillId="2" borderId="38" applyNumberFormat="0" applyFont="1" applyFill="1" applyBorder="1" applyAlignment="1" applyProtection="0">
      <alignment vertical="center"/>
    </xf>
    <xf numFmtId="0" fontId="0" borderId="23" applyNumberFormat="0" applyFont="1" applyFill="0" applyBorder="1" applyAlignment="1" applyProtection="0">
      <alignment vertical="bottom"/>
    </xf>
    <xf numFmtId="49" fontId="0" borderId="1" applyNumberFormat="1" applyFont="1" applyFill="0" applyBorder="1" applyAlignment="1" applyProtection="0">
      <alignment vertical="bottom"/>
    </xf>
    <xf numFmtId="0" fontId="0" borderId="1" applyNumberFormat="1" applyFont="1" applyFill="0" applyBorder="1" applyAlignment="1" applyProtection="0">
      <alignment vertical="bottom"/>
    </xf>
    <xf numFmtId="4" fontId="0" fillId="2" borderId="1" applyNumberFormat="1" applyFont="1" applyFill="1" applyBorder="1" applyAlignment="1" applyProtection="0">
      <alignment vertical="bottom"/>
    </xf>
    <xf numFmtId="0" fontId="0" borderId="36" applyNumberFormat="0" applyFont="1" applyFill="0" applyBorder="1" applyAlignment="1" applyProtection="0">
      <alignment vertical="bottom"/>
    </xf>
    <xf numFmtId="0" fontId="0" borderId="24" applyNumberFormat="0" applyFont="1" applyFill="0" applyBorder="1" applyAlignment="1" applyProtection="0">
      <alignment vertical="bottom"/>
    </xf>
    <xf numFmtId="0" fontId="0" borderId="39" applyNumberFormat="0" applyFont="1" applyFill="0" applyBorder="1" applyAlignment="1" applyProtection="0">
      <alignment vertical="bottom"/>
    </xf>
    <xf numFmtId="0" fontId="0" fillId="2" borderId="40" applyNumberFormat="0" applyFont="1" applyFill="1" applyBorder="1" applyAlignment="1" applyProtection="0">
      <alignment vertical="center"/>
    </xf>
    <xf numFmtId="0" fontId="0" borderId="41" applyNumberFormat="0" applyFont="1" applyFill="0" applyBorder="1" applyAlignment="1" applyProtection="0">
      <alignment vertical="bottom"/>
    </xf>
    <xf numFmtId="0" fontId="0" borderId="42" applyNumberFormat="0" applyFont="1" applyFill="0" applyBorder="1" applyAlignment="1" applyProtection="0">
      <alignment vertical="bottom"/>
    </xf>
    <xf numFmtId="0" fontId="0" fillId="2" borderId="43" applyNumberFormat="0" applyFont="1" applyFill="1" applyBorder="1" applyAlignment="1" applyProtection="0">
      <alignment vertical="center"/>
    </xf>
    <xf numFmtId="0" fontId="0" borderId="44" applyNumberFormat="0" applyFont="1" applyFill="0" applyBorder="1" applyAlignment="1" applyProtection="0">
      <alignment vertical="bottom"/>
    </xf>
    <xf numFmtId="0" fontId="0" borderId="45" applyNumberFormat="0" applyFont="1" applyFill="0" applyBorder="1" applyAlignment="1" applyProtection="0">
      <alignment vertical="bottom"/>
    </xf>
    <xf numFmtId="49" fontId="0" fillId="27" borderId="1" applyNumberFormat="1" applyFont="1" applyFill="1" applyBorder="1" applyAlignment="1" applyProtection="0">
      <alignment vertical="center" wrapText="1"/>
    </xf>
    <xf numFmtId="0" fontId="0" fillId="27" borderId="1" applyNumberFormat="1" applyFont="1" applyFill="1" applyBorder="1" applyAlignment="1" applyProtection="0">
      <alignment vertical="center" wrapText="1"/>
    </xf>
    <xf numFmtId="0" fontId="0" fillId="27" borderId="1" applyNumberFormat="0" applyFont="1" applyFill="1" applyBorder="1" applyAlignment="1" applyProtection="0">
      <alignment vertical="center" wrapText="1"/>
    </xf>
    <xf numFmtId="0" fontId="21" fillId="2" borderId="1" applyNumberFormat="0" applyFont="1" applyFill="1" applyBorder="1" applyAlignment="1" applyProtection="0">
      <alignment vertical="bottom"/>
    </xf>
    <xf numFmtId="4" fontId="0" fillId="2" borderId="1" applyNumberFormat="1" applyFont="1" applyFill="1" applyBorder="1" applyAlignment="1" applyProtection="0">
      <alignment vertical="center"/>
    </xf>
    <xf numFmtId="0" fontId="0" fillId="2" borderId="46" applyNumberFormat="0" applyFont="1" applyFill="1" applyBorder="1" applyAlignment="1" applyProtection="0">
      <alignment vertical="center"/>
    </xf>
    <xf numFmtId="0" fontId="0" borderId="47" applyNumberFormat="0" applyFont="1" applyFill="0" applyBorder="1" applyAlignment="1" applyProtection="0">
      <alignment vertical="bottom"/>
    </xf>
    <xf numFmtId="0" fontId="0" fillId="2" borderId="48" applyNumberFormat="0" applyFont="1" applyFill="1" applyBorder="1" applyAlignment="1" applyProtection="0">
      <alignment vertical="center"/>
    </xf>
    <xf numFmtId="0" fontId="0" borderId="49" applyNumberFormat="0" applyFont="1" applyFill="0" applyBorder="1" applyAlignment="1" applyProtection="0">
      <alignment vertical="bottom"/>
    </xf>
    <xf numFmtId="4" fontId="0" fillId="27" borderId="1" applyNumberFormat="1" applyFont="1" applyFill="1" applyBorder="1" applyAlignment="1" applyProtection="0">
      <alignment vertical="center" wrapText="1"/>
    </xf>
    <xf numFmtId="14" fontId="0" borderId="1" applyNumberFormat="1" applyFont="1" applyFill="0" applyBorder="1" applyAlignment="1" applyProtection="0">
      <alignment vertical="bottom"/>
    </xf>
    <xf numFmtId="49" fontId="21" fillId="2" borderId="1" applyNumberFormat="1" applyFont="1" applyFill="1" applyBorder="1" applyAlignment="1" applyProtection="0">
      <alignment horizontal="center" vertical="bottom" wrapText="1"/>
    </xf>
    <xf numFmtId="49" fontId="0" fillId="2" borderId="34" applyNumberFormat="1" applyFont="1" applyFill="1" applyBorder="1" applyAlignment="1" applyProtection="0">
      <alignment vertical="center"/>
    </xf>
    <xf numFmtId="0" fontId="0" applyNumberFormat="1" applyFont="1" applyFill="0" applyBorder="0" applyAlignment="1" applyProtection="0">
      <alignment vertical="bottom"/>
    </xf>
    <xf numFmtId="0" fontId="0" fillId="2" borderId="23" applyNumberFormat="0" applyFont="1" applyFill="1" applyBorder="1" applyAlignment="1" applyProtection="0">
      <alignment vertical="bottom"/>
    </xf>
    <xf numFmtId="0" fontId="0" borderId="50" applyNumberFormat="0" applyFont="1" applyFill="0" applyBorder="1" applyAlignment="1" applyProtection="0">
      <alignment vertical="bottom"/>
    </xf>
    <xf numFmtId="0" fontId="11" fillId="28" borderId="24" applyNumberFormat="0" applyFont="1" applyFill="1" applyBorder="1" applyAlignment="1" applyProtection="0">
      <alignment vertical="center"/>
    </xf>
    <xf numFmtId="0" fontId="11" fillId="28" borderId="25" applyNumberFormat="0" applyFont="1" applyFill="1" applyBorder="1" applyAlignment="1" applyProtection="0">
      <alignment vertical="center"/>
    </xf>
    <xf numFmtId="49" fontId="24" fillId="7" borderId="1" applyNumberFormat="1" applyFont="1" applyFill="1" applyBorder="1" applyAlignment="1" applyProtection="0">
      <alignment horizontal="center" vertical="center"/>
    </xf>
    <xf numFmtId="49" fontId="24" fillId="7" borderId="1" applyNumberFormat="1" applyFont="1" applyFill="1" applyBorder="1" applyAlignment="1" applyProtection="0">
      <alignment horizontal="center" vertical="center" wrapText="1"/>
    </xf>
    <xf numFmtId="49" fontId="25" fillId="2" borderId="1" applyNumberFormat="1" applyFont="1" applyFill="1" applyBorder="1" applyAlignment="1" applyProtection="0">
      <alignment horizontal="center" vertical="center"/>
    </xf>
    <xf numFmtId="0" fontId="25" fillId="2" borderId="1" applyNumberFormat="1" applyFont="1" applyFill="1" applyBorder="1" applyAlignment="1" applyProtection="0">
      <alignment horizontal="center" vertical="center"/>
    </xf>
    <xf numFmtId="14" fontId="25" fillId="2" borderId="1" applyNumberFormat="1" applyFont="1" applyFill="1" applyBorder="1" applyAlignment="1" applyProtection="0">
      <alignment horizontal="center" vertical="center"/>
    </xf>
    <xf numFmtId="49" fontId="25" fillId="2" borderId="1" applyNumberFormat="1" applyFont="1" applyFill="1" applyBorder="1" applyAlignment="1" applyProtection="0">
      <alignment horizontal="center" vertical="center" wrapText="1"/>
    </xf>
    <xf numFmtId="59" fontId="25" fillId="2" borderId="1" applyNumberFormat="1" applyFont="1" applyFill="1" applyBorder="1" applyAlignment="1" applyProtection="0">
      <alignment horizontal="center" vertical="center"/>
    </xf>
    <xf numFmtId="0" fontId="26" borderId="34" applyNumberFormat="0" applyFont="1" applyFill="0" applyBorder="1" applyAlignment="1" applyProtection="0">
      <alignment vertical="bottom"/>
    </xf>
    <xf numFmtId="49" fontId="27" fillId="2" borderId="1" applyNumberFormat="1" applyFont="1" applyFill="1" applyBorder="1" applyAlignment="1" applyProtection="0">
      <alignment horizontal="center" vertical="center" wrapText="1"/>
    </xf>
    <xf numFmtId="14" fontId="27" fillId="2" borderId="1" applyNumberFormat="1" applyFont="1" applyFill="1" applyBorder="1" applyAlignment="1" applyProtection="0">
      <alignment horizontal="center" vertical="center" wrapText="1"/>
    </xf>
    <xf numFmtId="0" fontId="0" borderId="30" applyNumberFormat="0" applyFont="1" applyFill="0" applyBorder="1" applyAlignment="1" applyProtection="0">
      <alignment vertical="bottom"/>
    </xf>
    <xf numFmtId="0" fontId="0" fillId="2" borderId="30" applyNumberFormat="0" applyFont="1" applyFill="1" applyBorder="1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0" fontId="11" fillId="17" borderId="24" applyNumberFormat="0" applyFont="1" applyFill="1" applyBorder="1" applyAlignment="1" applyProtection="0">
      <alignment vertical="center"/>
    </xf>
    <xf numFmtId="0" fontId="11" fillId="17" borderId="25" applyNumberFormat="0" applyFont="1" applyFill="1" applyBorder="1" applyAlignment="1" applyProtection="0">
      <alignment vertical="center"/>
    </xf>
    <xf numFmtId="0" fontId="11" fillId="17" borderId="26" applyNumberFormat="0" applyFont="1" applyFill="1" applyBorder="1" applyAlignment="1" applyProtection="0">
      <alignment vertical="center"/>
    </xf>
    <xf numFmtId="0" fontId="25" fillId="2" borderId="1" applyNumberFormat="0" applyFont="1" applyFill="1" applyBorder="1" applyAlignment="1" applyProtection="0">
      <alignment horizontal="center" vertical="center"/>
    </xf>
    <xf numFmtId="0" fontId="0" applyNumberFormat="1" applyFont="1" applyFill="0" applyBorder="0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0" fontId="11" fillId="29" borderId="24" applyNumberFormat="0" applyFont="1" applyFill="1" applyBorder="1" applyAlignment="1" applyProtection="0">
      <alignment horizontal="center" vertical="center"/>
    </xf>
    <xf numFmtId="0" fontId="11" fillId="29" borderId="25" applyNumberFormat="0" applyFont="1" applyFill="1" applyBorder="1" applyAlignment="1" applyProtection="0">
      <alignment horizontal="center" vertical="center"/>
    </xf>
    <xf numFmtId="0" fontId="11" fillId="29" borderId="26" applyNumberFormat="0" applyFont="1" applyFill="1" applyBorder="1" applyAlignment="1" applyProtection="0">
      <alignment horizontal="center" vertical="center"/>
    </xf>
    <xf numFmtId="0" fontId="0" applyNumberFormat="1" applyFont="1" applyFill="0" applyBorder="0" applyAlignment="1" applyProtection="0">
      <alignment vertical="bottom"/>
    </xf>
    <xf numFmtId="0" fontId="0" fillId="2" borderId="49" applyNumberFormat="0" applyFont="1" applyFill="1" applyBorder="1" applyAlignment="1" applyProtection="0">
      <alignment vertical="bottom"/>
    </xf>
    <xf numFmtId="0" fontId="11" fillId="28" borderId="51" applyNumberFormat="0" applyFont="1" applyFill="1" applyBorder="1" applyAlignment="1" applyProtection="0">
      <alignment horizontal="center" vertical="center"/>
    </xf>
    <xf numFmtId="0" fontId="11" fillId="28" borderId="52" applyNumberFormat="0" applyFont="1" applyFill="1" applyBorder="1" applyAlignment="1" applyProtection="0">
      <alignment horizontal="center" vertical="center"/>
    </xf>
    <xf numFmtId="0" fontId="11" fillId="28" borderId="53" applyNumberFormat="0" applyFont="1" applyFill="1" applyBorder="1" applyAlignment="1" applyProtection="0">
      <alignment horizontal="center" vertical="center"/>
    </xf>
    <xf numFmtId="49" fontId="25" fillId="7" borderId="1" applyNumberFormat="1" applyFont="1" applyFill="1" applyBorder="1" applyAlignment="1" applyProtection="0">
      <alignment horizontal="center" vertical="center"/>
    </xf>
    <xf numFmtId="49" fontId="25" fillId="28" borderId="1" applyNumberFormat="1" applyFont="1" applyFill="1" applyBorder="1" applyAlignment="1" applyProtection="0">
      <alignment horizontal="center" vertical="center" wrapText="1"/>
    </xf>
    <xf numFmtId="49" fontId="25" fillId="7" borderId="1" applyNumberFormat="1" applyFont="1" applyFill="1" applyBorder="1" applyAlignment="1" applyProtection="0">
      <alignment horizontal="center" vertical="center" wrapText="1"/>
    </xf>
    <xf numFmtId="49" fontId="30" fillId="2" borderId="1" applyNumberFormat="1" applyFont="1" applyFill="1" applyBorder="1" applyAlignment="1" applyProtection="0">
      <alignment horizontal="center" vertical="center"/>
    </xf>
    <xf numFmtId="0" fontId="30" fillId="2" borderId="1" applyNumberFormat="1" applyFont="1" applyFill="1" applyBorder="1" applyAlignment="1" applyProtection="0">
      <alignment horizontal="center" vertical="center"/>
    </xf>
    <xf numFmtId="14" fontId="30" fillId="2" borderId="1" applyNumberFormat="1" applyFont="1" applyFill="1" applyBorder="1" applyAlignment="1" applyProtection="0">
      <alignment horizontal="center" vertical="center"/>
    </xf>
    <xf numFmtId="49" fontId="30" fillId="2" borderId="1" applyNumberFormat="1" applyFont="1" applyFill="1" applyBorder="1" applyAlignment="1" applyProtection="0">
      <alignment horizontal="center" vertical="center" wrapText="1"/>
    </xf>
    <xf numFmtId="0" fontId="30" fillId="28" borderId="1" applyNumberFormat="1" applyFont="1" applyFill="1" applyBorder="1" applyAlignment="1" applyProtection="0">
      <alignment horizontal="center" vertical="center"/>
    </xf>
    <xf numFmtId="49" fontId="31" fillId="2" borderId="1" applyNumberFormat="1" applyFont="1" applyFill="1" applyBorder="1" applyAlignment="1" applyProtection="0">
      <alignment horizontal="center" vertical="center"/>
    </xf>
    <xf numFmtId="0" fontId="31" fillId="2" borderId="1" applyNumberFormat="1" applyFont="1" applyFill="1" applyBorder="1" applyAlignment="1" applyProtection="0">
      <alignment horizontal="center" vertical="center"/>
    </xf>
    <xf numFmtId="14" fontId="31" fillId="2" borderId="1" applyNumberFormat="1" applyFont="1" applyFill="1" applyBorder="1" applyAlignment="1" applyProtection="0">
      <alignment horizontal="center" vertical="center"/>
    </xf>
    <xf numFmtId="49" fontId="31" fillId="2" borderId="1" applyNumberFormat="1" applyFont="1" applyFill="1" applyBorder="1" applyAlignment="1" applyProtection="0">
      <alignment horizontal="center" vertical="center" wrapText="1"/>
    </xf>
    <xf numFmtId="0" fontId="31" fillId="28" borderId="1" applyNumberFormat="1" applyFont="1" applyFill="1" applyBorder="1" applyAlignment="1" applyProtection="0">
      <alignment horizontal="center" vertical="center"/>
    </xf>
    <xf numFmtId="0" fontId="0" applyNumberFormat="1" applyFont="1" applyFill="0" applyBorder="0" applyAlignment="1" applyProtection="0">
      <alignment vertical="bottom"/>
    </xf>
    <xf numFmtId="49" fontId="32" fillId="2" borderId="1" applyNumberFormat="1" applyFont="1" applyFill="1" applyBorder="1" applyAlignment="1" applyProtection="0">
      <alignment horizontal="center" vertical="bottom"/>
    </xf>
    <xf numFmtId="0" fontId="32" fillId="2" borderId="1" applyNumberFormat="0" applyFont="1" applyFill="1" applyBorder="1" applyAlignment="1" applyProtection="0">
      <alignment horizontal="center" vertical="bottom"/>
    </xf>
    <xf numFmtId="49" fontId="33" fillId="2" borderId="1" applyNumberFormat="1" applyFont="1" applyFill="1" applyBorder="1" applyAlignment="1" applyProtection="0">
      <alignment horizontal="center" vertical="bottom"/>
    </xf>
    <xf numFmtId="49" fontId="22" fillId="2" borderId="1" applyNumberFormat="1" applyFont="1" applyFill="1" applyBorder="1" applyAlignment="1" applyProtection="0">
      <alignment horizontal="left" vertical="bottom"/>
    </xf>
    <xf numFmtId="0" fontId="22" fillId="2" borderId="1" applyNumberFormat="1" applyFont="1" applyFill="1" applyBorder="1" applyAlignment="1" applyProtection="0">
      <alignment horizontal="center" vertical="bottom"/>
    </xf>
    <xf numFmtId="59" fontId="33" fillId="2" borderId="1" applyNumberFormat="1" applyFont="1" applyFill="1" applyBorder="1" applyAlignment="1" applyProtection="0">
      <alignment horizontal="center" vertical="bottom"/>
    </xf>
    <xf numFmtId="0" fontId="0" fillId="2" borderId="54" applyNumberFormat="0" applyFont="1" applyFill="1" applyBorder="1" applyAlignment="1" applyProtection="0">
      <alignment vertical="bottom"/>
    </xf>
    <xf numFmtId="0" fontId="34" fillId="2" borderId="1" applyNumberFormat="1" applyFont="1" applyFill="1" applyBorder="1" applyAlignment="1" applyProtection="0">
      <alignment horizontal="center" vertical="bottom"/>
    </xf>
    <xf numFmtId="0" fontId="34" fillId="2" borderId="29" applyNumberFormat="0" applyFont="1" applyFill="1" applyBorder="1" applyAlignment="1" applyProtection="0">
      <alignment vertical="bottom"/>
    </xf>
    <xf numFmtId="59" fontId="34" fillId="2" borderId="1" applyNumberFormat="1" applyFont="1" applyFill="1" applyBorder="1" applyAlignment="1" applyProtection="0">
      <alignment vertical="bottom"/>
    </xf>
    <xf numFmtId="0" fontId="0" fillId="2" borderId="5" applyNumberFormat="0" applyFont="1" applyFill="1" applyBorder="1" applyAlignment="1" applyProtection="0">
      <alignment vertical="bottom"/>
    </xf>
    <xf numFmtId="0" fontId="0" fillId="2" borderId="50" applyNumberFormat="0" applyFont="1" applyFill="1" applyBorder="1" applyAlignment="1" applyProtection="0">
      <alignment vertical="bottom"/>
    </xf>
    <xf numFmtId="49" fontId="34" fillId="2" borderId="1" applyNumberFormat="1" applyFont="1" applyFill="1" applyBorder="1" applyAlignment="1" applyProtection="0">
      <alignment horizontal="center" vertical="bottom"/>
    </xf>
    <xf numFmtId="0" fontId="0" fillId="2" borderId="55" applyNumberFormat="0" applyFont="1" applyFill="1" applyBorder="1" applyAlignment="1" applyProtection="0">
      <alignment vertical="bottom"/>
    </xf>
    <xf numFmtId="59" fontId="0" fillId="2" borderId="1" applyNumberFormat="1" applyFont="1" applyFill="1" applyBorder="1" applyAlignment="1" applyProtection="0">
      <alignment vertical="bottom"/>
    </xf>
    <xf numFmtId="0" fontId="32" fillId="2" borderId="55" applyNumberFormat="0" applyFont="1" applyFill="1" applyBorder="1" applyAlignment="1" applyProtection="0">
      <alignment vertical="bottom"/>
    </xf>
    <xf numFmtId="59" fontId="32" fillId="2" borderId="1" applyNumberFormat="1" applyFont="1" applyFill="1" applyBorder="1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0" fontId="11" fillId="28" borderId="26" applyNumberFormat="0" applyFont="1" applyFill="1" applyBorder="1" applyAlignment="1" applyProtection="0">
      <alignment vertical="center"/>
    </xf>
    <xf numFmtId="49" fontId="27" fillId="2" borderId="24" applyNumberFormat="1" applyFont="1" applyFill="1" applyBorder="1" applyAlignment="1" applyProtection="0">
      <alignment horizontal="center" vertical="center" wrapText="1"/>
    </xf>
    <xf numFmtId="14" fontId="27" fillId="2" borderId="25" applyNumberFormat="1" applyFont="1" applyFill="1" applyBorder="1" applyAlignment="1" applyProtection="0">
      <alignment horizontal="center" vertical="center" wrapText="1"/>
    </xf>
    <xf numFmtId="14" fontId="27" fillId="2" borderId="26" applyNumberFormat="1" applyFont="1" applyFill="1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bottom"/>
    </xf>
    <xf numFmtId="49" fontId="19" fillId="10" borderId="1" applyNumberFormat="1" applyFont="1" applyFill="1" applyBorder="1" applyAlignment="1" applyProtection="0">
      <alignment horizontal="center" vertical="center" wrapText="1"/>
    </xf>
    <xf numFmtId="0" fontId="19" fillId="10" borderId="1" applyNumberFormat="0" applyFont="1" applyFill="1" applyBorder="1" applyAlignment="1" applyProtection="0">
      <alignment horizontal="center" vertical="center" wrapText="1"/>
    </xf>
    <xf numFmtId="49" fontId="35" fillId="2" borderId="1" applyNumberFormat="1" applyFont="1" applyFill="1" applyBorder="1" applyAlignment="1" applyProtection="0">
      <alignment horizontal="center" vertical="center" wrapText="1"/>
    </xf>
    <xf numFmtId="0" fontId="35" fillId="2" borderId="1" applyNumberFormat="1" applyFont="1" applyFill="1" applyBorder="1" applyAlignment="1" applyProtection="0">
      <alignment horizontal="center" vertical="center"/>
    </xf>
    <xf numFmtId="3" fontId="35" fillId="2" borderId="1" applyNumberFormat="1" applyFont="1" applyFill="1" applyBorder="1" applyAlignment="1" applyProtection="0">
      <alignment horizontal="center" vertical="center"/>
    </xf>
    <xf numFmtId="59" fontId="35" fillId="2" borderId="1" applyNumberFormat="1" applyFont="1" applyFill="1" applyBorder="1" applyAlignment="1" applyProtection="0">
      <alignment horizontal="center" vertical="center"/>
    </xf>
    <xf numFmtId="3" fontId="35" fillId="30" borderId="1" applyNumberFormat="1" applyFont="1" applyFill="1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49" fontId="22" borderId="1" applyNumberFormat="1" applyFont="1" applyFill="0" applyBorder="1" applyAlignment="1" applyProtection="0">
      <alignment horizontal="left" vertical="bottom"/>
    </xf>
    <xf numFmtId="62" fontId="22" borderId="1" applyNumberFormat="1" applyFont="1" applyFill="0" applyBorder="1" applyAlignment="1" applyProtection="0">
      <alignment horizontal="left" vertical="bottom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fffff"/>
      <rgbColor rgb="ffffff00"/>
      <rgbColor rgb="ffff0000"/>
      <rgbColor rgb="ff333399"/>
      <rgbColor rgb="ffaaaaaa"/>
      <rgbColor rgb="ff4f81bd"/>
      <rgbColor rgb="ffb8cce4"/>
      <rgbColor rgb="ffdce6f1"/>
      <rgbColor rgb="00000000"/>
      <rgbColor rgb="ffe7e6e6"/>
      <rgbColor rgb="ffed7d31"/>
      <rgbColor rgb="ffac1435"/>
      <rgbColor rgb="ffffe598"/>
      <rgbColor rgb="ffb90797"/>
      <rgbColor rgb="ff0070c0"/>
      <rgbColor rgb="ff00b050"/>
      <rgbColor rgb="ffffd965"/>
      <rgbColor rgb="fff2f2f2"/>
      <rgbColor rgb="ff89239d"/>
      <rgbColor rgb="ffc00000"/>
      <rgbColor rgb="ffff0066"/>
      <rgbColor rgb="ffe933ed"/>
      <rgbColor rgb="ffe2ac00"/>
      <rgbColor rgb="ff7030a0"/>
      <rgbColor rgb="ff500165"/>
      <rgbColor rgb="ff0d3c59"/>
      <rgbColor rgb="ff92d050"/>
      <rgbColor rgb="ff7f7f7f"/>
      <rgbColor rgb="fffff2cb"/>
      <rgbColor rgb="ff9cc2e5"/>
      <rgbColor rgb="fffefefd"/>
      <rgbColor rgb="ff335593"/>
      <rgbColor rgb="ffc5deb5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haredStrings" Target="sharedStrings.xml"/><Relationship Id="rId2" Type="http://schemas.openxmlformats.org/officeDocument/2006/relationships/styles" Target="styles.xml"/><Relationship Id="rId3" Type="http://schemas.openxmlformats.org/officeDocument/2006/relationships/theme" Target="theme/theme1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Relationship Id="rId13" Type="http://schemas.openxmlformats.org/officeDocument/2006/relationships/worksheet" Target="worksheets/sheet10.xml"/><Relationship Id="rId14" Type="http://schemas.openxmlformats.org/officeDocument/2006/relationships/worksheet" Target="worksheets/sheet11.xml"/><Relationship Id="rId15" Type="http://schemas.openxmlformats.org/officeDocument/2006/relationships/worksheet" Target="worksheets/sheet12.xml"/><Relationship Id="rId16" Type="http://schemas.openxmlformats.org/officeDocument/2006/relationships/worksheet" Target="worksheets/sheet13.xml"/><Relationship Id="rId17" Type="http://schemas.openxmlformats.org/officeDocument/2006/relationships/worksheet" Target="worksheets/sheet14.xml"/></Relationships>
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1.jpeg"/><Relationship Id="rId5" Type="http://schemas.openxmlformats.org/officeDocument/2006/relationships/image" Target="../media/image2.jpeg"/><Relationship Id="rId6" Type="http://schemas.openxmlformats.org/officeDocument/2006/relationships/image" Target="../media/image3.jpeg"/><Relationship Id="rId7" Type="http://schemas.openxmlformats.org/officeDocument/2006/relationships/image" Target="../media/image4.jpeg"/><Relationship Id="rId8" Type="http://schemas.openxmlformats.org/officeDocument/2006/relationships/image" Target="../media/image5.jpeg"/><Relationship Id="rId9" Type="http://schemas.openxmlformats.org/officeDocument/2006/relationships/image" Target="../media/image6.jpeg"/><Relationship Id="rId10" Type="http://schemas.openxmlformats.org/officeDocument/2006/relationships/image" Target="../media/image7.jpeg"/><Relationship Id="rId11" Type="http://schemas.openxmlformats.org/officeDocument/2006/relationships/image" Target="../media/image8.jpeg"/><Relationship Id="rId12" Type="http://schemas.openxmlformats.org/officeDocument/2006/relationships/image" Target="../media/image9.jpeg"/><Relationship Id="rId13" Type="http://schemas.openxmlformats.org/officeDocument/2006/relationships/image" Target="../media/image4.png"/><Relationship Id="rId14" Type="http://schemas.openxmlformats.org/officeDocument/2006/relationships/image" Target="../media/image5.png"/><Relationship Id="rId15" Type="http://schemas.openxmlformats.org/officeDocument/2006/relationships/image" Target="../media/image10.jpeg"/><Relationship Id="rId16" Type="http://schemas.openxmlformats.org/officeDocument/2006/relationships/image" Target="../media/image11.jpeg"/><Relationship Id="rId17" Type="http://schemas.openxmlformats.org/officeDocument/2006/relationships/image" Target="../media/image12.jpeg"/><Relationship Id="rId18" Type="http://schemas.openxmlformats.org/officeDocument/2006/relationships/image" Target="../media/image13.jpeg"/><Relationship Id="rId19" Type="http://schemas.openxmlformats.org/officeDocument/2006/relationships/image" Target="../media/image14.jpeg"/><Relationship Id="rId20" Type="http://schemas.openxmlformats.org/officeDocument/2006/relationships/image" Target="../media/image15.jpeg"/><Relationship Id="rId21" Type="http://schemas.openxmlformats.org/officeDocument/2006/relationships/image" Target="../media/image6.png"/><Relationship Id="rId22" Type="http://schemas.openxmlformats.org/officeDocument/2006/relationships/image" Target="../media/image16.jpeg"/><Relationship Id="rId23" Type="http://schemas.openxmlformats.org/officeDocument/2006/relationships/image" Target="../media/image7.png"/><Relationship Id="rId24" Type="http://schemas.openxmlformats.org/officeDocument/2006/relationships/image" Target="../media/image17.jpeg"/><Relationship Id="rId25" Type="http://schemas.openxmlformats.org/officeDocument/2006/relationships/image" Target="../media/image18.jpeg"/><Relationship Id="rId26" Type="http://schemas.openxmlformats.org/officeDocument/2006/relationships/image" Target="../media/image19.jpeg"/><Relationship Id="rId27" Type="http://schemas.openxmlformats.org/officeDocument/2006/relationships/image" Target="../media/image20.jpeg"/><Relationship Id="rId28" Type="http://schemas.openxmlformats.org/officeDocument/2006/relationships/image" Target="../media/image21.jpeg"/><Relationship Id="rId29" Type="http://schemas.openxmlformats.org/officeDocument/2006/relationships/image" Target="../media/image22.jpeg"/><Relationship Id="rId30" Type="http://schemas.openxmlformats.org/officeDocument/2006/relationships/image" Target="../media/image23.jpeg"/><Relationship Id="rId31" Type="http://schemas.openxmlformats.org/officeDocument/2006/relationships/image" Target="../media/image24.jpeg"/><Relationship Id="rId32" Type="http://schemas.openxmlformats.org/officeDocument/2006/relationships/image" Target="../media/image25.jpeg"/><Relationship Id="rId33" Type="http://schemas.openxmlformats.org/officeDocument/2006/relationships/image" Target="../media/image26.jpeg"/><Relationship Id="rId34" Type="http://schemas.openxmlformats.org/officeDocument/2006/relationships/image" Target="../media/image27.jpeg"/><Relationship Id="rId35" Type="http://schemas.openxmlformats.org/officeDocument/2006/relationships/image" Target="../media/image28.jpeg"/><Relationship Id="rId36" Type="http://schemas.openxmlformats.org/officeDocument/2006/relationships/image" Target="../media/image29.jpeg"/><Relationship Id="rId37" Type="http://schemas.openxmlformats.org/officeDocument/2006/relationships/image" Target="../media/image30.jpeg"/><Relationship Id="rId38" Type="http://schemas.openxmlformats.org/officeDocument/2006/relationships/image" Target="../media/image31.jpeg"/><Relationship Id="rId39" Type="http://schemas.openxmlformats.org/officeDocument/2006/relationships/image" Target="../media/image32.jpeg"/><Relationship Id="rId40" Type="http://schemas.openxmlformats.org/officeDocument/2006/relationships/image" Target="../media/image33.jpeg"/><Relationship Id="rId41" Type="http://schemas.openxmlformats.org/officeDocument/2006/relationships/image" Target="../media/image34.jpeg"/><Relationship Id="rId42" Type="http://schemas.openxmlformats.org/officeDocument/2006/relationships/image" Target="../media/image35.jpeg"/><Relationship Id="rId43" Type="http://schemas.openxmlformats.org/officeDocument/2006/relationships/image" Target="../media/image36.jpeg"/><Relationship Id="rId44" Type="http://schemas.openxmlformats.org/officeDocument/2006/relationships/image" Target="../media/image37.jpeg"/><Relationship Id="rId45" Type="http://schemas.openxmlformats.org/officeDocument/2006/relationships/image" Target="../media/image38.jpeg"/><Relationship Id="rId46" Type="http://schemas.openxmlformats.org/officeDocument/2006/relationships/image" Target="../media/image39.jpeg"/><Relationship Id="rId47" Type="http://schemas.openxmlformats.org/officeDocument/2006/relationships/image" Target="../media/image40.jpeg"/><Relationship Id="rId48" Type="http://schemas.openxmlformats.org/officeDocument/2006/relationships/image" Target="../media/image41.jpeg"/><Relationship Id="rId49" Type="http://schemas.openxmlformats.org/officeDocument/2006/relationships/image" Target="../media/image42.jpeg"/><Relationship Id="rId50" Type="http://schemas.openxmlformats.org/officeDocument/2006/relationships/image" Target="../media/image43.jpeg"/><Relationship Id="rId51" Type="http://schemas.openxmlformats.org/officeDocument/2006/relationships/image" Target="../media/image44.jpeg"/><Relationship Id="rId52" Type="http://schemas.openxmlformats.org/officeDocument/2006/relationships/image" Target="../media/image45.jpeg"/><Relationship Id="rId53" Type="http://schemas.openxmlformats.org/officeDocument/2006/relationships/image" Target="../media/image46.jpeg"/><Relationship Id="rId54" Type="http://schemas.openxmlformats.org/officeDocument/2006/relationships/image" Target="../media/image47.jpeg"/><Relationship Id="rId55" Type="http://schemas.openxmlformats.org/officeDocument/2006/relationships/image" Target="../media/image48.jpeg"/><Relationship Id="rId56" Type="http://schemas.openxmlformats.org/officeDocument/2006/relationships/image" Target="../media/image8.png"/><Relationship Id="rId57" Type="http://schemas.openxmlformats.org/officeDocument/2006/relationships/image" Target="../media/image49.jpeg"/><Relationship Id="rId58" Type="http://schemas.openxmlformats.org/officeDocument/2006/relationships/image" Target="../media/image9.png"/><Relationship Id="rId59" Type="http://schemas.openxmlformats.org/officeDocument/2006/relationships/image" Target="../media/image50.jpeg"/><Relationship Id="rId60" Type="http://schemas.openxmlformats.org/officeDocument/2006/relationships/image" Target="../media/image51.jpeg"/><Relationship Id="rId61" Type="http://schemas.openxmlformats.org/officeDocument/2006/relationships/image" Target="../media/image52.jpeg"/><Relationship Id="rId62" Type="http://schemas.openxmlformats.org/officeDocument/2006/relationships/image" Target="../media/image53.jpeg"/><Relationship Id="rId63" Type="http://schemas.openxmlformats.org/officeDocument/2006/relationships/image" Target="../media/image54.jpeg"/><Relationship Id="rId64" Type="http://schemas.openxmlformats.org/officeDocument/2006/relationships/image" Target="../media/image55.jpeg"/><Relationship Id="rId65" Type="http://schemas.openxmlformats.org/officeDocument/2006/relationships/image" Target="../media/image56.jpeg"/><Relationship Id="rId66" Type="http://schemas.openxmlformats.org/officeDocument/2006/relationships/image" Target="../media/image57.jpeg"/><Relationship Id="rId67" Type="http://schemas.openxmlformats.org/officeDocument/2006/relationships/image" Target="../media/image10.png"/><Relationship Id="rId68" Type="http://schemas.openxmlformats.org/officeDocument/2006/relationships/image" Target="../media/image58.jpeg"/><Relationship Id="rId69" Type="http://schemas.openxmlformats.org/officeDocument/2006/relationships/image" Target="../media/image59.jpeg"/><Relationship Id="rId70" Type="http://schemas.openxmlformats.org/officeDocument/2006/relationships/image" Target="../media/image60.jpeg"/><Relationship Id="rId71" Type="http://schemas.openxmlformats.org/officeDocument/2006/relationships/image" Target="../media/image61.jpeg"/><Relationship Id="rId72" Type="http://schemas.openxmlformats.org/officeDocument/2006/relationships/image" Target="../media/image62.jpeg"/><Relationship Id="rId73" Type="http://schemas.openxmlformats.org/officeDocument/2006/relationships/image" Target="../media/image63.jpeg"/><Relationship Id="rId74" Type="http://schemas.openxmlformats.org/officeDocument/2006/relationships/image" Target="../media/image64.jpeg"/><Relationship Id="rId75" Type="http://schemas.openxmlformats.org/officeDocument/2006/relationships/image" Target="../media/image11.png"/><Relationship Id="rId76" Type="http://schemas.openxmlformats.org/officeDocument/2006/relationships/image" Target="../media/image65.jpeg"/><Relationship Id="rId77" Type="http://schemas.openxmlformats.org/officeDocument/2006/relationships/image" Target="../media/image66.jpeg"/><Relationship Id="rId78" Type="http://schemas.openxmlformats.org/officeDocument/2006/relationships/image" Target="../media/image67.jpeg"/><Relationship Id="rId79" Type="http://schemas.openxmlformats.org/officeDocument/2006/relationships/image" Target="../media/image68.jpeg"/><Relationship Id="rId80" Type="http://schemas.openxmlformats.org/officeDocument/2006/relationships/image" Target="../media/image69.jpeg"/><Relationship Id="rId81" Type="http://schemas.openxmlformats.org/officeDocument/2006/relationships/image" Target="../media/image70.jpeg"/><Relationship Id="rId82" Type="http://schemas.openxmlformats.org/officeDocument/2006/relationships/image" Target="../media/image12.png"/><Relationship Id="rId83" Type="http://schemas.openxmlformats.org/officeDocument/2006/relationships/image" Target="../media/image71.jpeg"/><Relationship Id="rId84" Type="http://schemas.openxmlformats.org/officeDocument/2006/relationships/image" Target="../media/image72.jpeg"/><Relationship Id="rId85" Type="http://schemas.openxmlformats.org/officeDocument/2006/relationships/image" Target="../media/image73.jpeg"/><Relationship Id="rId86" Type="http://schemas.openxmlformats.org/officeDocument/2006/relationships/image" Target="../media/image13.png"/><Relationship Id="rId87" Type="http://schemas.openxmlformats.org/officeDocument/2006/relationships/image" Target="../media/image74.jpeg"/><Relationship Id="rId88" Type="http://schemas.openxmlformats.org/officeDocument/2006/relationships/image" Target="../media/image75.jpeg"/><Relationship Id="rId89" Type="http://schemas.openxmlformats.org/officeDocument/2006/relationships/image" Target="../media/image76.jpeg"/><Relationship Id="rId90" Type="http://schemas.openxmlformats.org/officeDocument/2006/relationships/image" Target="../media/image77.jpeg"/><Relationship Id="rId91" Type="http://schemas.openxmlformats.org/officeDocument/2006/relationships/image" Target="../media/image78.jpeg"/><Relationship Id="rId92" Type="http://schemas.openxmlformats.org/officeDocument/2006/relationships/image" Target="../media/image79.jpeg"/><Relationship Id="rId93" Type="http://schemas.openxmlformats.org/officeDocument/2006/relationships/image" Target="../media/image80.jpeg"/><Relationship Id="rId94" Type="http://schemas.openxmlformats.org/officeDocument/2006/relationships/image" Target="../media/image81.jpeg"/><Relationship Id="rId95" Type="http://schemas.openxmlformats.org/officeDocument/2006/relationships/image" Target="../media/image82.jpeg"/><Relationship Id="rId96" Type="http://schemas.openxmlformats.org/officeDocument/2006/relationships/image" Target="../media/image14.png"/><Relationship Id="rId97" Type="http://schemas.openxmlformats.org/officeDocument/2006/relationships/image" Target="../media/image15.png"/><Relationship Id="rId98" Type="http://schemas.openxmlformats.org/officeDocument/2006/relationships/image" Target="../media/image83.jpeg"/><Relationship Id="rId99" Type="http://schemas.openxmlformats.org/officeDocument/2006/relationships/image" Target="../media/image84.jpeg"/><Relationship Id="rId100" Type="http://schemas.openxmlformats.org/officeDocument/2006/relationships/image" Target="../media/image85.jpeg"/><Relationship Id="rId101" Type="http://schemas.openxmlformats.org/officeDocument/2006/relationships/image" Target="../media/image86.jpeg"/><Relationship Id="rId102" Type="http://schemas.openxmlformats.org/officeDocument/2006/relationships/image" Target="../media/image87.jpeg"/><Relationship Id="rId103" Type="http://schemas.openxmlformats.org/officeDocument/2006/relationships/image" Target="../media/image16.png"/><Relationship Id="rId104" Type="http://schemas.openxmlformats.org/officeDocument/2006/relationships/image" Target="../media/image88.jpeg"/><Relationship Id="rId105" Type="http://schemas.openxmlformats.org/officeDocument/2006/relationships/image" Target="../media/image89.jpeg"/><Relationship Id="rId106" Type="http://schemas.openxmlformats.org/officeDocument/2006/relationships/image" Target="../media/image90.jpeg"/><Relationship Id="rId107" Type="http://schemas.openxmlformats.org/officeDocument/2006/relationships/image" Target="../media/image91.jpeg"/><Relationship Id="rId108" Type="http://schemas.openxmlformats.org/officeDocument/2006/relationships/image" Target="../media/image92.jpeg"/><Relationship Id="rId109" Type="http://schemas.openxmlformats.org/officeDocument/2006/relationships/image" Target="../media/image93.jpeg"/><Relationship Id="rId110" Type="http://schemas.openxmlformats.org/officeDocument/2006/relationships/image" Target="../media/image94.jpeg"/><Relationship Id="rId111" Type="http://schemas.openxmlformats.org/officeDocument/2006/relationships/image" Target="../media/image95.jpeg"/><Relationship Id="rId112" Type="http://schemas.openxmlformats.org/officeDocument/2006/relationships/image" Target="../media/image96.jpeg"/><Relationship Id="rId113" Type="http://schemas.openxmlformats.org/officeDocument/2006/relationships/image" Target="../media/image97.jpeg"/><Relationship Id="rId114" Type="http://schemas.openxmlformats.org/officeDocument/2006/relationships/image" Target="../media/image98.jpeg"/><Relationship Id="rId115" Type="http://schemas.openxmlformats.org/officeDocument/2006/relationships/image" Target="../media/image99.jpeg"/><Relationship Id="rId116" Type="http://schemas.openxmlformats.org/officeDocument/2006/relationships/image" Target="../media/image100.jpeg"/><Relationship Id="rId117" Type="http://schemas.openxmlformats.org/officeDocument/2006/relationships/image" Target="../media/image101.jpeg"/><Relationship Id="rId118" Type="http://schemas.openxmlformats.org/officeDocument/2006/relationships/image" Target="../media/image17.png"/><Relationship Id="rId119" Type="http://schemas.openxmlformats.org/officeDocument/2006/relationships/image" Target="../media/image102.jpeg"/><Relationship Id="rId120" Type="http://schemas.openxmlformats.org/officeDocument/2006/relationships/image" Target="../media/image18.png"/><Relationship Id="rId121" Type="http://schemas.openxmlformats.org/officeDocument/2006/relationships/image" Target="../media/image103.jpeg"/><Relationship Id="rId122" Type="http://schemas.openxmlformats.org/officeDocument/2006/relationships/image" Target="../media/image104.jpeg"/><Relationship Id="rId123" Type="http://schemas.openxmlformats.org/officeDocument/2006/relationships/image" Target="../media/image105.jpeg"/><Relationship Id="rId124" Type="http://schemas.openxmlformats.org/officeDocument/2006/relationships/image" Target="../media/image106.jpeg"/><Relationship Id="rId125" Type="http://schemas.openxmlformats.org/officeDocument/2006/relationships/image" Target="../media/image107.jpeg"/><Relationship Id="rId126" Type="http://schemas.openxmlformats.org/officeDocument/2006/relationships/image" Target="../media/image19.png"/><Relationship Id="rId127" Type="http://schemas.openxmlformats.org/officeDocument/2006/relationships/image" Target="../media/image108.jpeg"/><Relationship Id="rId128" Type="http://schemas.openxmlformats.org/officeDocument/2006/relationships/image" Target="../media/image109.jpeg"/><Relationship Id="rId129" Type="http://schemas.openxmlformats.org/officeDocument/2006/relationships/image" Target="../media/image110.jpeg"/><Relationship Id="rId130" Type="http://schemas.openxmlformats.org/officeDocument/2006/relationships/image" Target="../media/image111.jpeg"/><Relationship Id="rId131" Type="http://schemas.openxmlformats.org/officeDocument/2006/relationships/image" Target="../media/image112.jpeg"/><Relationship Id="rId132" Type="http://schemas.openxmlformats.org/officeDocument/2006/relationships/image" Target="../media/image113.jpeg"/><Relationship Id="rId133" Type="http://schemas.openxmlformats.org/officeDocument/2006/relationships/image" Target="../media/image114.jpeg"/><Relationship Id="rId134" Type="http://schemas.openxmlformats.org/officeDocument/2006/relationships/image" Target="../media/image115.jpeg"/><Relationship Id="rId135" Type="http://schemas.openxmlformats.org/officeDocument/2006/relationships/image" Target="../media/image116.jpeg"/><Relationship Id="rId136" Type="http://schemas.openxmlformats.org/officeDocument/2006/relationships/image" Target="../media/image20.png"/><Relationship Id="rId137" Type="http://schemas.openxmlformats.org/officeDocument/2006/relationships/image" Target="../media/image117.jpeg"/><Relationship Id="rId138" Type="http://schemas.openxmlformats.org/officeDocument/2006/relationships/image" Target="../media/image118.jpeg"/><Relationship Id="rId139" Type="http://schemas.openxmlformats.org/officeDocument/2006/relationships/image" Target="../media/image119.jpeg"/><Relationship Id="rId140" Type="http://schemas.openxmlformats.org/officeDocument/2006/relationships/image" Target="../media/image120.jpeg"/><Relationship Id="rId141" Type="http://schemas.openxmlformats.org/officeDocument/2006/relationships/image" Target="../media/image121.jpeg"/><Relationship Id="rId142" Type="http://schemas.openxmlformats.org/officeDocument/2006/relationships/image" Target="../media/image21.png"/><Relationship Id="rId143" Type="http://schemas.openxmlformats.org/officeDocument/2006/relationships/image" Target="../media/image122.jpeg"/><Relationship Id="rId144" Type="http://schemas.openxmlformats.org/officeDocument/2006/relationships/image" Target="../media/image123.jpeg"/><Relationship Id="rId145" Type="http://schemas.openxmlformats.org/officeDocument/2006/relationships/image" Target="../media/image124.jpeg"/><Relationship Id="rId146" Type="http://schemas.openxmlformats.org/officeDocument/2006/relationships/image" Target="../media/image125.jpeg"/><Relationship Id="rId147" Type="http://schemas.openxmlformats.org/officeDocument/2006/relationships/image" Target="../media/image126.jpeg"/><Relationship Id="rId148" Type="http://schemas.openxmlformats.org/officeDocument/2006/relationships/image" Target="../media/image127.jpeg"/><Relationship Id="rId149" Type="http://schemas.openxmlformats.org/officeDocument/2006/relationships/image" Target="../media/image128.jpeg"/><Relationship Id="rId150" Type="http://schemas.openxmlformats.org/officeDocument/2006/relationships/image" Target="../media/image129.jpeg"/><Relationship Id="rId151" Type="http://schemas.openxmlformats.org/officeDocument/2006/relationships/image" Target="../media/image130.jpeg"/><Relationship Id="rId152" Type="http://schemas.openxmlformats.org/officeDocument/2006/relationships/image" Target="../media/image131.jpeg"/><Relationship Id="rId153" Type="http://schemas.openxmlformats.org/officeDocument/2006/relationships/image" Target="../media/image132.jpeg"/><Relationship Id="rId154" Type="http://schemas.openxmlformats.org/officeDocument/2006/relationships/image" Target="../media/image133.jpeg"/><Relationship Id="rId155" Type="http://schemas.openxmlformats.org/officeDocument/2006/relationships/image" Target="../media/image22.png"/><Relationship Id="rId156" Type="http://schemas.openxmlformats.org/officeDocument/2006/relationships/image" Target="../media/image134.jpeg"/><Relationship Id="rId157" Type="http://schemas.openxmlformats.org/officeDocument/2006/relationships/image" Target="../media/image135.jpeg"/><Relationship Id="rId158" Type="http://schemas.openxmlformats.org/officeDocument/2006/relationships/image" Target="../media/image136.jpeg"/><Relationship Id="rId159" Type="http://schemas.openxmlformats.org/officeDocument/2006/relationships/image" Target="../media/image23.png"/><Relationship Id="rId160" Type="http://schemas.openxmlformats.org/officeDocument/2006/relationships/image" Target="../media/image137.jpeg"/><Relationship Id="rId161" Type="http://schemas.openxmlformats.org/officeDocument/2006/relationships/image" Target="../media/image138.jpeg"/><Relationship Id="rId162" Type="http://schemas.openxmlformats.org/officeDocument/2006/relationships/image" Target="../media/image139.jpeg"/><Relationship Id="rId163" Type="http://schemas.openxmlformats.org/officeDocument/2006/relationships/image" Target="../media/image140.jpeg"/><Relationship Id="rId164" Type="http://schemas.openxmlformats.org/officeDocument/2006/relationships/image" Target="../media/image141.jpeg"/><Relationship Id="rId165" Type="http://schemas.openxmlformats.org/officeDocument/2006/relationships/image" Target="../media/image142.jpeg"/><Relationship Id="rId166" Type="http://schemas.openxmlformats.org/officeDocument/2006/relationships/image" Target="../media/image143.jpeg"/><Relationship Id="rId167" Type="http://schemas.openxmlformats.org/officeDocument/2006/relationships/image" Target="../media/image144.jpeg"/><Relationship Id="rId168" Type="http://schemas.openxmlformats.org/officeDocument/2006/relationships/image" Target="../media/image145.jpeg"/><Relationship Id="rId169" Type="http://schemas.openxmlformats.org/officeDocument/2006/relationships/image" Target="../media/image146.jpeg"/><Relationship Id="rId170" Type="http://schemas.openxmlformats.org/officeDocument/2006/relationships/image" Target="../media/image147.jpeg"/><Relationship Id="rId171" Type="http://schemas.openxmlformats.org/officeDocument/2006/relationships/image" Target="../media/image148.jpeg"/><Relationship Id="rId172" Type="http://schemas.openxmlformats.org/officeDocument/2006/relationships/image" Target="../media/image149.jpeg"/><Relationship Id="rId173" Type="http://schemas.openxmlformats.org/officeDocument/2006/relationships/image" Target="../media/image24.png"/><Relationship Id="rId174" Type="http://schemas.openxmlformats.org/officeDocument/2006/relationships/image" Target="../media/image150.jpeg"/><Relationship Id="rId175" Type="http://schemas.openxmlformats.org/officeDocument/2006/relationships/image" Target="../media/image151.jpeg"/><Relationship Id="rId176" Type="http://schemas.openxmlformats.org/officeDocument/2006/relationships/image" Target="../media/image152.jpeg"/><Relationship Id="rId177" Type="http://schemas.openxmlformats.org/officeDocument/2006/relationships/image" Target="../media/image25.png"/><Relationship Id="rId178" Type="http://schemas.openxmlformats.org/officeDocument/2006/relationships/image" Target="../media/image153.jpeg"/><Relationship Id="rId179" Type="http://schemas.openxmlformats.org/officeDocument/2006/relationships/image" Target="../media/image154.jpeg"/><Relationship Id="rId180" Type="http://schemas.openxmlformats.org/officeDocument/2006/relationships/image" Target="../media/image155.jpeg"/><Relationship Id="rId181" Type="http://schemas.openxmlformats.org/officeDocument/2006/relationships/image" Target="../media/image156.jpeg"/><Relationship Id="rId182" Type="http://schemas.openxmlformats.org/officeDocument/2006/relationships/image" Target="../media/image26.png"/><Relationship Id="rId183" Type="http://schemas.openxmlformats.org/officeDocument/2006/relationships/image" Target="../media/image157.jpeg"/><Relationship Id="rId184" Type="http://schemas.openxmlformats.org/officeDocument/2006/relationships/image" Target="../media/image27.png"/><Relationship Id="rId185" Type="http://schemas.openxmlformats.org/officeDocument/2006/relationships/image" Target="../media/image158.jpeg"/><Relationship Id="rId186" Type="http://schemas.openxmlformats.org/officeDocument/2006/relationships/image" Target="../media/image159.jpeg"/><Relationship Id="rId187" Type="http://schemas.openxmlformats.org/officeDocument/2006/relationships/image" Target="../media/image160.jpeg"/><Relationship Id="rId188" Type="http://schemas.openxmlformats.org/officeDocument/2006/relationships/image" Target="../media/image28.png"/><Relationship Id="rId189" Type="http://schemas.openxmlformats.org/officeDocument/2006/relationships/image" Target="../media/image29.png"/><Relationship Id="rId190" Type="http://schemas.openxmlformats.org/officeDocument/2006/relationships/image" Target="../media/image161.jpeg"/><Relationship Id="rId191" Type="http://schemas.openxmlformats.org/officeDocument/2006/relationships/image" Target="../media/image162.jpeg"/><Relationship Id="rId192" Type="http://schemas.openxmlformats.org/officeDocument/2006/relationships/image" Target="../media/image163.jpeg"/><Relationship Id="rId193" Type="http://schemas.openxmlformats.org/officeDocument/2006/relationships/image" Target="../media/image164.jpeg"/><Relationship Id="rId194" Type="http://schemas.openxmlformats.org/officeDocument/2006/relationships/image" Target="../media/image165.jpeg"/><Relationship Id="rId195" Type="http://schemas.openxmlformats.org/officeDocument/2006/relationships/image" Target="../media/image166.jpeg"/><Relationship Id="rId196" Type="http://schemas.openxmlformats.org/officeDocument/2006/relationships/image" Target="../media/image167.jpeg"/><Relationship Id="rId197" Type="http://schemas.openxmlformats.org/officeDocument/2006/relationships/image" Target="../media/image168.jpeg"/><Relationship Id="rId198" Type="http://schemas.openxmlformats.org/officeDocument/2006/relationships/image" Target="../media/image169.jpeg"/><Relationship Id="rId199" Type="http://schemas.openxmlformats.org/officeDocument/2006/relationships/image" Target="../media/image170.jpeg"/><Relationship Id="rId200" Type="http://schemas.openxmlformats.org/officeDocument/2006/relationships/image" Target="../media/image171.jpeg"/><Relationship Id="rId201" Type="http://schemas.openxmlformats.org/officeDocument/2006/relationships/image" Target="../media/image172.jpeg"/><Relationship Id="rId202" Type="http://schemas.openxmlformats.org/officeDocument/2006/relationships/image" Target="../media/image30.png"/><Relationship Id="rId203" Type="http://schemas.openxmlformats.org/officeDocument/2006/relationships/image" Target="../media/image173.jpeg"/><Relationship Id="rId204" Type="http://schemas.openxmlformats.org/officeDocument/2006/relationships/image" Target="../media/image174.jpeg"/><Relationship Id="rId205" Type="http://schemas.openxmlformats.org/officeDocument/2006/relationships/image" Target="../media/image175.jpeg"/><Relationship Id="rId206" Type="http://schemas.openxmlformats.org/officeDocument/2006/relationships/image" Target="../media/image176.jpeg"/><Relationship Id="rId207" Type="http://schemas.openxmlformats.org/officeDocument/2006/relationships/image" Target="../media/image177.jpeg"/><Relationship Id="rId208" Type="http://schemas.openxmlformats.org/officeDocument/2006/relationships/image" Target="../media/image178.jpeg"/><Relationship Id="rId209" Type="http://schemas.openxmlformats.org/officeDocument/2006/relationships/image" Target="../media/image179.jpeg"/><Relationship Id="rId210" Type="http://schemas.openxmlformats.org/officeDocument/2006/relationships/image" Target="../media/image180.jpeg"/><Relationship Id="rId211" Type="http://schemas.openxmlformats.org/officeDocument/2006/relationships/image" Target="../media/image181.jpeg"/><Relationship Id="rId212" Type="http://schemas.openxmlformats.org/officeDocument/2006/relationships/image" Target="../media/image182.jpeg"/><Relationship Id="rId213" Type="http://schemas.openxmlformats.org/officeDocument/2006/relationships/image" Target="../media/image183.jpeg"/><Relationship Id="rId214" Type="http://schemas.openxmlformats.org/officeDocument/2006/relationships/image" Target="../media/image31.png"/><Relationship Id="rId215" Type="http://schemas.openxmlformats.org/officeDocument/2006/relationships/image" Target="../media/image32.png"/><Relationship Id="rId216" Type="http://schemas.openxmlformats.org/officeDocument/2006/relationships/image" Target="../media/image184.jpeg"/><Relationship Id="rId217" Type="http://schemas.openxmlformats.org/officeDocument/2006/relationships/image" Target="../media/image185.jpeg"/><Relationship Id="rId218" Type="http://schemas.openxmlformats.org/officeDocument/2006/relationships/image" Target="../media/image186.jpeg"/><Relationship Id="rId219" Type="http://schemas.openxmlformats.org/officeDocument/2006/relationships/image" Target="../media/image187.jpeg"/><Relationship Id="rId220" Type="http://schemas.openxmlformats.org/officeDocument/2006/relationships/image" Target="../media/image188.jpeg"/><Relationship Id="rId221" Type="http://schemas.openxmlformats.org/officeDocument/2006/relationships/image" Target="../media/image33.png"/><Relationship Id="rId222" Type="http://schemas.openxmlformats.org/officeDocument/2006/relationships/image" Target="../media/image189.jpeg"/><Relationship Id="rId223" Type="http://schemas.openxmlformats.org/officeDocument/2006/relationships/image" Target="../media/image190.jpeg"/><Relationship Id="rId224" Type="http://schemas.openxmlformats.org/officeDocument/2006/relationships/image" Target="../media/image191.jpeg"/><Relationship Id="rId225" Type="http://schemas.openxmlformats.org/officeDocument/2006/relationships/image" Target="../media/image34.png"/><Relationship Id="rId226" Type="http://schemas.openxmlformats.org/officeDocument/2006/relationships/image" Target="../media/image192.jpeg"/><Relationship Id="rId227" Type="http://schemas.openxmlformats.org/officeDocument/2006/relationships/image" Target="../media/image193.jpeg"/><Relationship Id="rId228" Type="http://schemas.openxmlformats.org/officeDocument/2006/relationships/image" Target="../media/image194.jpeg"/><Relationship Id="rId229" Type="http://schemas.openxmlformats.org/officeDocument/2006/relationships/image" Target="../media/image195.jpeg"/><Relationship Id="rId230" Type="http://schemas.openxmlformats.org/officeDocument/2006/relationships/image" Target="../media/image196.jpeg"/><Relationship Id="rId231" Type="http://schemas.openxmlformats.org/officeDocument/2006/relationships/image" Target="../media/image35.png"/><Relationship Id="rId232" Type="http://schemas.openxmlformats.org/officeDocument/2006/relationships/image" Target="../media/image197.jpeg"/><Relationship Id="rId233" Type="http://schemas.openxmlformats.org/officeDocument/2006/relationships/image" Target="../media/image36.png"/><Relationship Id="rId234" Type="http://schemas.openxmlformats.org/officeDocument/2006/relationships/image" Target="../media/image198.jpeg"/><Relationship Id="rId235" Type="http://schemas.openxmlformats.org/officeDocument/2006/relationships/image" Target="../media/image199.jpeg"/><Relationship Id="rId236" Type="http://schemas.openxmlformats.org/officeDocument/2006/relationships/image" Target="../media/image200.jpeg"/><Relationship Id="rId237" Type="http://schemas.openxmlformats.org/officeDocument/2006/relationships/image" Target="../media/image201.jpeg"/><Relationship Id="rId238" Type="http://schemas.openxmlformats.org/officeDocument/2006/relationships/image" Target="../media/image202.jpeg"/><Relationship Id="rId239" Type="http://schemas.openxmlformats.org/officeDocument/2006/relationships/image" Target="../media/image37.png"/><Relationship Id="rId240" Type="http://schemas.openxmlformats.org/officeDocument/2006/relationships/image" Target="../media/image203.jpeg"/><Relationship Id="rId241" Type="http://schemas.openxmlformats.org/officeDocument/2006/relationships/image" Target="../media/image204.jpeg"/><Relationship Id="rId242" Type="http://schemas.openxmlformats.org/officeDocument/2006/relationships/image" Target="../media/image205.jpeg"/><Relationship Id="rId243" Type="http://schemas.openxmlformats.org/officeDocument/2006/relationships/image" Target="../media/image206.jpeg"/><Relationship Id="rId244" Type="http://schemas.openxmlformats.org/officeDocument/2006/relationships/image" Target="../media/image207.jpeg"/><Relationship Id="rId245" Type="http://schemas.openxmlformats.org/officeDocument/2006/relationships/image" Target="../media/image208.jpeg"/><Relationship Id="rId246" Type="http://schemas.openxmlformats.org/officeDocument/2006/relationships/image" Target="../media/image209.jpeg"/><Relationship Id="rId247" Type="http://schemas.openxmlformats.org/officeDocument/2006/relationships/image" Target="../media/image210.jpeg"/><Relationship Id="rId248" Type="http://schemas.openxmlformats.org/officeDocument/2006/relationships/image" Target="../media/image38.png"/><Relationship Id="rId249" Type="http://schemas.openxmlformats.org/officeDocument/2006/relationships/image" Target="../media/image211.jpeg"/><Relationship Id="rId250" Type="http://schemas.openxmlformats.org/officeDocument/2006/relationships/image" Target="../media/image212.jpeg"/><Relationship Id="rId251" Type="http://schemas.openxmlformats.org/officeDocument/2006/relationships/image" Target="../media/image213.jpeg"/><Relationship Id="rId252" Type="http://schemas.openxmlformats.org/officeDocument/2006/relationships/image" Target="../media/image214.jpeg"/><Relationship Id="rId253" Type="http://schemas.openxmlformats.org/officeDocument/2006/relationships/image" Target="../media/image215.jpeg"/><Relationship Id="rId254" Type="http://schemas.openxmlformats.org/officeDocument/2006/relationships/image" Target="../media/image216.jpeg"/><Relationship Id="rId255" Type="http://schemas.openxmlformats.org/officeDocument/2006/relationships/image" Target="../media/image217.jpeg"/><Relationship Id="rId256" Type="http://schemas.openxmlformats.org/officeDocument/2006/relationships/image" Target="../media/image218.jpeg"/><Relationship Id="rId257" Type="http://schemas.openxmlformats.org/officeDocument/2006/relationships/image" Target="../media/image39.png"/><Relationship Id="rId258" Type="http://schemas.openxmlformats.org/officeDocument/2006/relationships/image" Target="../media/image40.png"/><Relationship Id="rId259" Type="http://schemas.openxmlformats.org/officeDocument/2006/relationships/image" Target="../media/image41.png"/><Relationship Id="rId260" Type="http://schemas.openxmlformats.org/officeDocument/2006/relationships/image" Target="../media/image219.jpeg"/><Relationship Id="rId261" Type="http://schemas.openxmlformats.org/officeDocument/2006/relationships/image" Target="../media/image42.png"/><Relationship Id="rId262" Type="http://schemas.openxmlformats.org/officeDocument/2006/relationships/image" Target="../media/image43.png"/><Relationship Id="rId263" Type="http://schemas.openxmlformats.org/officeDocument/2006/relationships/image" Target="../media/image44.png"/><Relationship Id="rId264" Type="http://schemas.openxmlformats.org/officeDocument/2006/relationships/image" Target="../media/image220.jpeg"/><Relationship Id="rId265" Type="http://schemas.openxmlformats.org/officeDocument/2006/relationships/image" Target="../media/image221.jpeg"/><Relationship Id="rId266" Type="http://schemas.openxmlformats.org/officeDocument/2006/relationships/image" Target="../media/image222.jpeg"/><Relationship Id="rId267" Type="http://schemas.openxmlformats.org/officeDocument/2006/relationships/image" Target="../media/image45.png"/><Relationship Id="rId268" Type="http://schemas.openxmlformats.org/officeDocument/2006/relationships/image" Target="../media/image223.jpeg"/><Relationship Id="rId269" Type="http://schemas.openxmlformats.org/officeDocument/2006/relationships/image" Target="../media/image224.jpeg"/><Relationship Id="rId270" Type="http://schemas.openxmlformats.org/officeDocument/2006/relationships/image" Target="../media/image225.jpeg"/><Relationship Id="rId271" Type="http://schemas.openxmlformats.org/officeDocument/2006/relationships/image" Target="../media/image226.jpeg"/><Relationship Id="rId272" Type="http://schemas.openxmlformats.org/officeDocument/2006/relationships/image" Target="../media/image227.jpeg"/></Relationships>
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385.jpeg"/><Relationship Id="rId2" Type="http://schemas.openxmlformats.org/officeDocument/2006/relationships/image" Target="../media/image167.jpeg"/><Relationship Id="rId3" Type="http://schemas.openxmlformats.org/officeDocument/2006/relationships/image" Target="../media/image386.jpeg"/><Relationship Id="rId4" Type="http://schemas.openxmlformats.org/officeDocument/2006/relationships/image" Target="../media/image172.jpeg"/><Relationship Id="rId5" Type="http://schemas.openxmlformats.org/officeDocument/2006/relationships/image" Target="../media/image67.jpeg"/><Relationship Id="rId6" Type="http://schemas.openxmlformats.org/officeDocument/2006/relationships/image" Target="../media/image168.jpeg"/><Relationship Id="rId7" Type="http://schemas.openxmlformats.org/officeDocument/2006/relationships/image" Target="../media/image387.jpeg"/><Relationship Id="rId8" Type="http://schemas.openxmlformats.org/officeDocument/2006/relationships/image" Target="../media/image375.jpeg"/><Relationship Id="rId9" Type="http://schemas.openxmlformats.org/officeDocument/2006/relationships/image" Target="../media/image388.jpeg"/><Relationship Id="rId10" Type="http://schemas.openxmlformats.org/officeDocument/2006/relationships/image" Target="../media/image166.jpeg"/></Relationships>
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46.png"/><Relationship Id="rId2" Type="http://schemas.openxmlformats.org/officeDocument/2006/relationships/image" Target="../media/image228.jpeg"/><Relationship Id="rId3" Type="http://schemas.openxmlformats.org/officeDocument/2006/relationships/image" Target="../media/image229.jpeg"/><Relationship Id="rId4" Type="http://schemas.openxmlformats.org/officeDocument/2006/relationships/image" Target="../media/image47.png"/><Relationship Id="rId5" Type="http://schemas.openxmlformats.org/officeDocument/2006/relationships/image" Target="../media/image48.png"/><Relationship Id="rId6" Type="http://schemas.openxmlformats.org/officeDocument/2006/relationships/image" Target="../media/image49.png"/><Relationship Id="rId7" Type="http://schemas.openxmlformats.org/officeDocument/2006/relationships/image" Target="../media/image230.jpeg"/><Relationship Id="rId8" Type="http://schemas.openxmlformats.org/officeDocument/2006/relationships/image" Target="../media/image50.png"/><Relationship Id="rId9" Type="http://schemas.openxmlformats.org/officeDocument/2006/relationships/image" Target="../media/image231.jpeg"/><Relationship Id="rId10" Type="http://schemas.openxmlformats.org/officeDocument/2006/relationships/image" Target="../media/image232.jpeg"/><Relationship Id="rId11" Type="http://schemas.openxmlformats.org/officeDocument/2006/relationships/image" Target="../media/image233.jpeg"/><Relationship Id="rId12" Type="http://schemas.openxmlformats.org/officeDocument/2006/relationships/image" Target="../media/image234.jpeg"/><Relationship Id="rId13" Type="http://schemas.openxmlformats.org/officeDocument/2006/relationships/image" Target="../media/image51.png"/><Relationship Id="rId14" Type="http://schemas.openxmlformats.org/officeDocument/2006/relationships/image" Target="../media/image52.png"/><Relationship Id="rId15" Type="http://schemas.openxmlformats.org/officeDocument/2006/relationships/image" Target="../media/image74.jpeg"/><Relationship Id="rId16" Type="http://schemas.openxmlformats.org/officeDocument/2006/relationships/image" Target="../media/image235.jpeg"/><Relationship Id="rId17" Type="http://schemas.openxmlformats.org/officeDocument/2006/relationships/image" Target="../media/image53.png"/><Relationship Id="rId18" Type="http://schemas.openxmlformats.org/officeDocument/2006/relationships/image" Target="../media/image54.png"/><Relationship Id="rId19" Type="http://schemas.openxmlformats.org/officeDocument/2006/relationships/image" Target="../media/image55.png"/><Relationship Id="rId20" Type="http://schemas.openxmlformats.org/officeDocument/2006/relationships/image" Target="../media/image236.jpeg"/><Relationship Id="rId21" Type="http://schemas.openxmlformats.org/officeDocument/2006/relationships/image" Target="../media/image237.jpeg"/><Relationship Id="rId22" Type="http://schemas.openxmlformats.org/officeDocument/2006/relationships/image" Target="../media/image56.png"/><Relationship Id="rId23" Type="http://schemas.openxmlformats.org/officeDocument/2006/relationships/image" Target="../media/image238.jpeg"/><Relationship Id="rId24" Type="http://schemas.openxmlformats.org/officeDocument/2006/relationships/image" Target="../media/image239.jpeg"/><Relationship Id="rId25" Type="http://schemas.openxmlformats.org/officeDocument/2006/relationships/image" Target="../media/image240.jpeg"/><Relationship Id="rId26" Type="http://schemas.openxmlformats.org/officeDocument/2006/relationships/image" Target="../media/image241.jpeg"/><Relationship Id="rId27" Type="http://schemas.openxmlformats.org/officeDocument/2006/relationships/image" Target="../media/image242.jpeg"/><Relationship Id="rId28" Type="http://schemas.openxmlformats.org/officeDocument/2006/relationships/image" Target="../media/image57.png"/><Relationship Id="rId29" Type="http://schemas.openxmlformats.org/officeDocument/2006/relationships/image" Target="../media/image243.jpeg"/><Relationship Id="rId30" Type="http://schemas.openxmlformats.org/officeDocument/2006/relationships/image" Target="../media/image58.png"/><Relationship Id="rId31" Type="http://schemas.openxmlformats.org/officeDocument/2006/relationships/image" Target="../media/image244.jpeg"/><Relationship Id="rId32" Type="http://schemas.openxmlformats.org/officeDocument/2006/relationships/image" Target="../media/image245.jpeg"/><Relationship Id="rId33" Type="http://schemas.openxmlformats.org/officeDocument/2006/relationships/image" Target="../media/image59.png"/><Relationship Id="rId34" Type="http://schemas.openxmlformats.org/officeDocument/2006/relationships/image" Target="../media/image246.jpeg"/><Relationship Id="rId35" Type="http://schemas.openxmlformats.org/officeDocument/2006/relationships/image" Target="../media/image60.png"/><Relationship Id="rId36" Type="http://schemas.openxmlformats.org/officeDocument/2006/relationships/image" Target="../media/image247.jpeg"/><Relationship Id="rId37" Type="http://schemas.openxmlformats.org/officeDocument/2006/relationships/image" Target="../media/image71.jpeg"/><Relationship Id="rId38" Type="http://schemas.openxmlformats.org/officeDocument/2006/relationships/image" Target="../media/image89.jpeg"/><Relationship Id="rId39" Type="http://schemas.openxmlformats.org/officeDocument/2006/relationships/image" Target="../media/image248.jpeg"/><Relationship Id="rId40" Type="http://schemas.openxmlformats.org/officeDocument/2006/relationships/image" Target="../media/image249.jpeg"/><Relationship Id="rId41" Type="http://schemas.openxmlformats.org/officeDocument/2006/relationships/image" Target="../media/image250.jpeg"/><Relationship Id="rId42" Type="http://schemas.openxmlformats.org/officeDocument/2006/relationships/image" Target="../media/image11.png"/><Relationship Id="rId43" Type="http://schemas.openxmlformats.org/officeDocument/2006/relationships/image" Target="../media/image251.jpeg"/><Relationship Id="rId44" Type="http://schemas.openxmlformats.org/officeDocument/2006/relationships/image" Target="../media/image61.png"/><Relationship Id="rId45" Type="http://schemas.openxmlformats.org/officeDocument/2006/relationships/image" Target="../media/image252.jpeg"/><Relationship Id="rId46" Type="http://schemas.openxmlformats.org/officeDocument/2006/relationships/image" Target="../media/image253.jpeg"/><Relationship Id="rId47" Type="http://schemas.openxmlformats.org/officeDocument/2006/relationships/image" Target="../media/image254.jpeg"/><Relationship Id="rId48" Type="http://schemas.openxmlformats.org/officeDocument/2006/relationships/image" Target="../media/image255.jpeg"/><Relationship Id="rId49" Type="http://schemas.openxmlformats.org/officeDocument/2006/relationships/image" Target="../media/image256.jpeg"/><Relationship Id="rId50" Type="http://schemas.openxmlformats.org/officeDocument/2006/relationships/image" Target="../media/image257.jpeg"/><Relationship Id="rId51" Type="http://schemas.openxmlformats.org/officeDocument/2006/relationships/image" Target="../media/image258.jpeg"/><Relationship Id="rId52" Type="http://schemas.openxmlformats.org/officeDocument/2006/relationships/image" Target="../media/image62.png"/><Relationship Id="rId53" Type="http://schemas.openxmlformats.org/officeDocument/2006/relationships/image" Target="../media/image259.jpeg"/><Relationship Id="rId54" Type="http://schemas.openxmlformats.org/officeDocument/2006/relationships/image" Target="../media/image260.jpeg"/><Relationship Id="rId55" Type="http://schemas.openxmlformats.org/officeDocument/2006/relationships/image" Target="../media/image261.jpeg"/><Relationship Id="rId56" Type="http://schemas.openxmlformats.org/officeDocument/2006/relationships/image" Target="../media/image262.jpeg"/><Relationship Id="rId57" Type="http://schemas.openxmlformats.org/officeDocument/2006/relationships/image" Target="../media/image263.jpeg"/><Relationship Id="rId58" Type="http://schemas.openxmlformats.org/officeDocument/2006/relationships/image" Target="../media/image264.jpeg"/><Relationship Id="rId59" Type="http://schemas.openxmlformats.org/officeDocument/2006/relationships/image" Target="../media/image63.png"/><Relationship Id="rId60" Type="http://schemas.openxmlformats.org/officeDocument/2006/relationships/image" Target="../media/image265.jpeg"/><Relationship Id="rId61" Type="http://schemas.openxmlformats.org/officeDocument/2006/relationships/image" Target="../media/image64.png"/><Relationship Id="rId62" Type="http://schemas.openxmlformats.org/officeDocument/2006/relationships/image" Target="../media/image266.jpeg"/><Relationship Id="rId63" Type="http://schemas.openxmlformats.org/officeDocument/2006/relationships/image" Target="../media/image267.jpeg"/><Relationship Id="rId64" Type="http://schemas.openxmlformats.org/officeDocument/2006/relationships/image" Target="../media/image65.png"/><Relationship Id="rId65" Type="http://schemas.openxmlformats.org/officeDocument/2006/relationships/image" Target="../media/image268.jpeg"/><Relationship Id="rId66" Type="http://schemas.openxmlformats.org/officeDocument/2006/relationships/image" Target="../media/image269.jpeg"/><Relationship Id="rId67" Type="http://schemas.openxmlformats.org/officeDocument/2006/relationships/image" Target="../media/image270.jpeg"/><Relationship Id="rId68" Type="http://schemas.openxmlformats.org/officeDocument/2006/relationships/image" Target="../media/image271.jpeg"/><Relationship Id="rId69" Type="http://schemas.openxmlformats.org/officeDocument/2006/relationships/image" Target="../media/image66.png"/><Relationship Id="rId70" Type="http://schemas.openxmlformats.org/officeDocument/2006/relationships/image" Target="../media/image67.png"/><Relationship Id="rId71" Type="http://schemas.openxmlformats.org/officeDocument/2006/relationships/image" Target="../media/image68.png"/><Relationship Id="rId72" Type="http://schemas.openxmlformats.org/officeDocument/2006/relationships/image" Target="../media/image272.jpeg"/><Relationship Id="rId73" Type="http://schemas.openxmlformats.org/officeDocument/2006/relationships/image" Target="../media/image273.jpeg"/><Relationship Id="rId74" Type="http://schemas.openxmlformats.org/officeDocument/2006/relationships/image" Target="../media/image274.jpeg"/><Relationship Id="rId75" Type="http://schemas.openxmlformats.org/officeDocument/2006/relationships/image" Target="../media/image275.jpeg"/><Relationship Id="rId76" Type="http://schemas.openxmlformats.org/officeDocument/2006/relationships/image" Target="../media/image69.png"/><Relationship Id="rId77" Type="http://schemas.openxmlformats.org/officeDocument/2006/relationships/image" Target="../media/image276.jpeg"/><Relationship Id="rId78" Type="http://schemas.openxmlformats.org/officeDocument/2006/relationships/image" Target="../media/image277.jpeg"/><Relationship Id="rId79" Type="http://schemas.openxmlformats.org/officeDocument/2006/relationships/image" Target="../media/image278.jpeg"/><Relationship Id="rId80" Type="http://schemas.openxmlformats.org/officeDocument/2006/relationships/image" Target="../media/image279.jpeg"/><Relationship Id="rId81" Type="http://schemas.openxmlformats.org/officeDocument/2006/relationships/image" Target="../media/image280.jpeg"/><Relationship Id="rId82" Type="http://schemas.openxmlformats.org/officeDocument/2006/relationships/image" Target="../media/image29.png"/><Relationship Id="rId83" Type="http://schemas.openxmlformats.org/officeDocument/2006/relationships/image" Target="../media/image281.jpeg"/><Relationship Id="rId84" Type="http://schemas.openxmlformats.org/officeDocument/2006/relationships/image" Target="../media/image282.jpeg"/><Relationship Id="rId85" Type="http://schemas.openxmlformats.org/officeDocument/2006/relationships/image" Target="../media/image70.png"/><Relationship Id="rId86" Type="http://schemas.openxmlformats.org/officeDocument/2006/relationships/image" Target="../media/image283.jpeg"/><Relationship Id="rId87" Type="http://schemas.openxmlformats.org/officeDocument/2006/relationships/image" Target="../media/image284.jpeg"/><Relationship Id="rId88" Type="http://schemas.openxmlformats.org/officeDocument/2006/relationships/image" Target="../media/image285.jpeg"/><Relationship Id="rId89" Type="http://schemas.openxmlformats.org/officeDocument/2006/relationships/image" Target="../media/image286.jpeg"/><Relationship Id="rId90" Type="http://schemas.openxmlformats.org/officeDocument/2006/relationships/image" Target="../media/image287.jpeg"/><Relationship Id="rId91" Type="http://schemas.openxmlformats.org/officeDocument/2006/relationships/image" Target="../media/image288.jpeg"/><Relationship Id="rId92" Type="http://schemas.openxmlformats.org/officeDocument/2006/relationships/image" Target="../media/image289.jpeg"/><Relationship Id="rId93" Type="http://schemas.openxmlformats.org/officeDocument/2006/relationships/image" Target="../media/image290.jpeg"/><Relationship Id="rId94" Type="http://schemas.openxmlformats.org/officeDocument/2006/relationships/image" Target="../media/image291.jpeg"/><Relationship Id="rId95" Type="http://schemas.openxmlformats.org/officeDocument/2006/relationships/image" Target="../media/image292.jpeg"/><Relationship Id="rId96" Type="http://schemas.openxmlformats.org/officeDocument/2006/relationships/image" Target="../media/image293.jpeg"/><Relationship Id="rId97" Type="http://schemas.openxmlformats.org/officeDocument/2006/relationships/image" Target="../media/image294.jpeg"/><Relationship Id="rId98" Type="http://schemas.openxmlformats.org/officeDocument/2006/relationships/image" Target="../media/image71.png"/><Relationship Id="rId99" Type="http://schemas.openxmlformats.org/officeDocument/2006/relationships/image" Target="../media/image295.jpeg"/><Relationship Id="rId100" Type="http://schemas.openxmlformats.org/officeDocument/2006/relationships/image" Target="../media/image296.jpeg"/><Relationship Id="rId101" Type="http://schemas.openxmlformats.org/officeDocument/2006/relationships/image" Target="../media/image72.png"/><Relationship Id="rId102" Type="http://schemas.openxmlformats.org/officeDocument/2006/relationships/image" Target="../media/image297.jpeg"/><Relationship Id="rId103" Type="http://schemas.openxmlformats.org/officeDocument/2006/relationships/image" Target="../media/image298.jpeg"/><Relationship Id="rId104" Type="http://schemas.openxmlformats.org/officeDocument/2006/relationships/image" Target="../media/image73.png"/><Relationship Id="rId105" Type="http://schemas.openxmlformats.org/officeDocument/2006/relationships/image" Target="../media/image74.png"/><Relationship Id="rId106" Type="http://schemas.openxmlformats.org/officeDocument/2006/relationships/image" Target="../media/image75.png"/><Relationship Id="rId107" Type="http://schemas.openxmlformats.org/officeDocument/2006/relationships/image" Target="../media/image76.png"/><Relationship Id="rId108" Type="http://schemas.openxmlformats.org/officeDocument/2006/relationships/image" Target="../media/image299.jpeg"/><Relationship Id="rId109" Type="http://schemas.openxmlformats.org/officeDocument/2006/relationships/image" Target="../media/image300.jpeg"/><Relationship Id="rId110" Type="http://schemas.openxmlformats.org/officeDocument/2006/relationships/image" Target="../media/image301.jpeg"/><Relationship Id="rId111" Type="http://schemas.openxmlformats.org/officeDocument/2006/relationships/image" Target="../media/image302.jpeg"/><Relationship Id="rId112" Type="http://schemas.openxmlformats.org/officeDocument/2006/relationships/image" Target="../media/image303.jpeg"/><Relationship Id="rId113" Type="http://schemas.openxmlformats.org/officeDocument/2006/relationships/image" Target="../media/image304.jpeg"/><Relationship Id="rId114" Type="http://schemas.openxmlformats.org/officeDocument/2006/relationships/image" Target="../media/image305.jpeg"/><Relationship Id="rId115" Type="http://schemas.openxmlformats.org/officeDocument/2006/relationships/image" Target="../media/image306.jpeg"/><Relationship Id="rId116" Type="http://schemas.openxmlformats.org/officeDocument/2006/relationships/image" Target="../media/image77.png"/><Relationship Id="rId117" Type="http://schemas.openxmlformats.org/officeDocument/2006/relationships/image" Target="../media/image78.png"/><Relationship Id="rId118" Type="http://schemas.openxmlformats.org/officeDocument/2006/relationships/image" Target="../media/image79.png"/><Relationship Id="rId119" Type="http://schemas.openxmlformats.org/officeDocument/2006/relationships/image" Target="../media/image307.jpeg"/><Relationship Id="rId120" Type="http://schemas.openxmlformats.org/officeDocument/2006/relationships/image" Target="../media/image308.jpeg"/><Relationship Id="rId121" Type="http://schemas.openxmlformats.org/officeDocument/2006/relationships/image" Target="../media/image309.jpeg"/><Relationship Id="rId122" Type="http://schemas.openxmlformats.org/officeDocument/2006/relationships/image" Target="../media/image310.jpeg"/><Relationship Id="rId123" Type="http://schemas.openxmlformats.org/officeDocument/2006/relationships/image" Target="../media/image311.jpeg"/><Relationship Id="rId124" Type="http://schemas.openxmlformats.org/officeDocument/2006/relationships/image" Target="../media/image102.jpeg"/><Relationship Id="rId125" Type="http://schemas.openxmlformats.org/officeDocument/2006/relationships/image" Target="../media/image80.png"/><Relationship Id="rId126" Type="http://schemas.openxmlformats.org/officeDocument/2006/relationships/image" Target="../media/image312.jpeg"/><Relationship Id="rId127" Type="http://schemas.openxmlformats.org/officeDocument/2006/relationships/image" Target="../media/image313.jpeg"/><Relationship Id="rId128" Type="http://schemas.openxmlformats.org/officeDocument/2006/relationships/image" Target="../media/image314.jpeg"/><Relationship Id="rId129" Type="http://schemas.openxmlformats.org/officeDocument/2006/relationships/image" Target="../media/image315.jpeg"/><Relationship Id="rId130" Type="http://schemas.openxmlformats.org/officeDocument/2006/relationships/image" Target="../media/image316.jpeg"/><Relationship Id="rId131" Type="http://schemas.openxmlformats.org/officeDocument/2006/relationships/image" Target="../media/image81.png"/><Relationship Id="rId132" Type="http://schemas.openxmlformats.org/officeDocument/2006/relationships/image" Target="../media/image317.jpeg"/><Relationship Id="rId133" Type="http://schemas.openxmlformats.org/officeDocument/2006/relationships/image" Target="../media/image318.jpeg"/><Relationship Id="rId134" Type="http://schemas.openxmlformats.org/officeDocument/2006/relationships/image" Target="../media/image319.jpeg"/><Relationship Id="rId135" Type="http://schemas.openxmlformats.org/officeDocument/2006/relationships/image" Target="../media/image320.jpeg"/><Relationship Id="rId136" Type="http://schemas.openxmlformats.org/officeDocument/2006/relationships/image" Target="../media/image321.jpeg"/><Relationship Id="rId137" Type="http://schemas.openxmlformats.org/officeDocument/2006/relationships/image" Target="../media/image82.png"/><Relationship Id="rId138" Type="http://schemas.openxmlformats.org/officeDocument/2006/relationships/image" Target="../media/image322.jpeg"/><Relationship Id="rId139" Type="http://schemas.openxmlformats.org/officeDocument/2006/relationships/image" Target="../media/image323.jpeg"/><Relationship Id="rId140" Type="http://schemas.openxmlformats.org/officeDocument/2006/relationships/image" Target="../media/image324.jpeg"/><Relationship Id="rId141" Type="http://schemas.openxmlformats.org/officeDocument/2006/relationships/image" Target="../media/image325.jpeg"/><Relationship Id="rId142" Type="http://schemas.openxmlformats.org/officeDocument/2006/relationships/image" Target="../media/image326.jpeg"/><Relationship Id="rId143" Type="http://schemas.openxmlformats.org/officeDocument/2006/relationships/image" Target="../media/image327.jpeg"/><Relationship Id="rId144" Type="http://schemas.openxmlformats.org/officeDocument/2006/relationships/image" Target="../media/image83.png"/><Relationship Id="rId145" Type="http://schemas.openxmlformats.org/officeDocument/2006/relationships/image" Target="../media/image328.jpeg"/><Relationship Id="rId146" Type="http://schemas.openxmlformats.org/officeDocument/2006/relationships/image" Target="../media/image329.jpeg"/><Relationship Id="rId147" Type="http://schemas.openxmlformats.org/officeDocument/2006/relationships/image" Target="../media/image330.jpeg"/><Relationship Id="rId148" Type="http://schemas.openxmlformats.org/officeDocument/2006/relationships/image" Target="../media/image84.png"/><Relationship Id="rId149" Type="http://schemas.openxmlformats.org/officeDocument/2006/relationships/image" Target="../media/image331.jpeg"/><Relationship Id="rId150" Type="http://schemas.openxmlformats.org/officeDocument/2006/relationships/image" Target="../media/image332.jpeg"/><Relationship Id="rId151" Type="http://schemas.openxmlformats.org/officeDocument/2006/relationships/image" Target="../media/image333.jpeg"/><Relationship Id="rId152" Type="http://schemas.openxmlformats.org/officeDocument/2006/relationships/image" Target="../media/image334.jpeg"/><Relationship Id="rId153" Type="http://schemas.openxmlformats.org/officeDocument/2006/relationships/image" Target="../media/image335.jpeg"/><Relationship Id="rId154" Type="http://schemas.openxmlformats.org/officeDocument/2006/relationships/image" Target="../media/image336.jpeg"/><Relationship Id="rId155" Type="http://schemas.openxmlformats.org/officeDocument/2006/relationships/image" Target="../media/image337.jpeg"/><Relationship Id="rId156" Type="http://schemas.openxmlformats.org/officeDocument/2006/relationships/image" Target="../media/image85.png"/><Relationship Id="rId157" Type="http://schemas.openxmlformats.org/officeDocument/2006/relationships/image" Target="../media/image86.png"/><Relationship Id="rId158" Type="http://schemas.openxmlformats.org/officeDocument/2006/relationships/image" Target="../media/image338.jpeg"/><Relationship Id="rId159" Type="http://schemas.openxmlformats.org/officeDocument/2006/relationships/image" Target="../media/image339.jpeg"/><Relationship Id="rId160" Type="http://schemas.openxmlformats.org/officeDocument/2006/relationships/image" Target="../media/image87.png"/><Relationship Id="rId161" Type="http://schemas.openxmlformats.org/officeDocument/2006/relationships/image" Target="../media/image88.png"/><Relationship Id="rId162" Type="http://schemas.openxmlformats.org/officeDocument/2006/relationships/image" Target="../media/image340.jpeg"/><Relationship Id="rId163" Type="http://schemas.openxmlformats.org/officeDocument/2006/relationships/image" Target="../media/image341.jpeg"/><Relationship Id="rId164" Type="http://schemas.openxmlformats.org/officeDocument/2006/relationships/image" Target="../media/image89.png"/><Relationship Id="rId165" Type="http://schemas.openxmlformats.org/officeDocument/2006/relationships/image" Target="../media/image342.jpeg"/><Relationship Id="rId166" Type="http://schemas.openxmlformats.org/officeDocument/2006/relationships/image" Target="../media/image343.jpeg"/><Relationship Id="rId167" Type="http://schemas.openxmlformats.org/officeDocument/2006/relationships/image" Target="../media/image344.jpeg"/><Relationship Id="rId168" Type="http://schemas.openxmlformats.org/officeDocument/2006/relationships/image" Target="../media/image345.jpeg"/><Relationship Id="rId169" Type="http://schemas.openxmlformats.org/officeDocument/2006/relationships/image" Target="../media/image163.jpeg"/><Relationship Id="rId170" Type="http://schemas.openxmlformats.org/officeDocument/2006/relationships/image" Target="../media/image149.jpeg"/><Relationship Id="rId171" Type="http://schemas.openxmlformats.org/officeDocument/2006/relationships/image" Target="../media/image120.jpeg"/><Relationship Id="rId172" Type="http://schemas.openxmlformats.org/officeDocument/2006/relationships/image" Target="../media/image90.png"/><Relationship Id="rId173" Type="http://schemas.openxmlformats.org/officeDocument/2006/relationships/image" Target="../media/image346.jpeg"/><Relationship Id="rId174" Type="http://schemas.openxmlformats.org/officeDocument/2006/relationships/image" Target="../media/image347.jpeg"/><Relationship Id="rId175" Type="http://schemas.openxmlformats.org/officeDocument/2006/relationships/image" Target="../media/image348.jpeg"/><Relationship Id="rId176" Type="http://schemas.openxmlformats.org/officeDocument/2006/relationships/image" Target="../media/image349.jpeg"/><Relationship Id="rId177" Type="http://schemas.openxmlformats.org/officeDocument/2006/relationships/image" Target="../media/image350.jpeg"/><Relationship Id="rId178" Type="http://schemas.openxmlformats.org/officeDocument/2006/relationships/image" Target="../media/image351.jpeg"/><Relationship Id="rId179" Type="http://schemas.openxmlformats.org/officeDocument/2006/relationships/image" Target="../media/image352.jpeg"/><Relationship Id="rId180" Type="http://schemas.openxmlformats.org/officeDocument/2006/relationships/image" Target="../media/image353.jpeg"/><Relationship Id="rId181" Type="http://schemas.openxmlformats.org/officeDocument/2006/relationships/image" Target="../media/image91.png"/><Relationship Id="rId182" Type="http://schemas.openxmlformats.org/officeDocument/2006/relationships/image" Target="../media/image92.png"/><Relationship Id="rId183" Type="http://schemas.openxmlformats.org/officeDocument/2006/relationships/image" Target="../media/image354.jpeg"/><Relationship Id="rId184" Type="http://schemas.openxmlformats.org/officeDocument/2006/relationships/image" Target="../media/image355.jpeg"/><Relationship Id="rId185" Type="http://schemas.openxmlformats.org/officeDocument/2006/relationships/image" Target="../media/image356.jpeg"/><Relationship Id="rId186" Type="http://schemas.openxmlformats.org/officeDocument/2006/relationships/image" Target="../media/image357.jpeg"/><Relationship Id="rId187" Type="http://schemas.openxmlformats.org/officeDocument/2006/relationships/image" Target="../media/image93.png"/><Relationship Id="rId188" Type="http://schemas.openxmlformats.org/officeDocument/2006/relationships/image" Target="../media/image209.jpeg"/><Relationship Id="rId189" Type="http://schemas.openxmlformats.org/officeDocument/2006/relationships/image" Target="../media/image358.jpeg"/><Relationship Id="rId190" Type="http://schemas.openxmlformats.org/officeDocument/2006/relationships/image" Target="../media/image359.jpeg"/><Relationship Id="rId191" Type="http://schemas.openxmlformats.org/officeDocument/2006/relationships/image" Target="../media/image360.jpeg"/><Relationship Id="rId192" Type="http://schemas.openxmlformats.org/officeDocument/2006/relationships/image" Target="../media/image361.jpeg"/><Relationship Id="rId193" Type="http://schemas.openxmlformats.org/officeDocument/2006/relationships/image" Target="../media/image362.jpeg"/><Relationship Id="rId194" Type="http://schemas.openxmlformats.org/officeDocument/2006/relationships/image" Target="../media/image111.jpeg"/><Relationship Id="rId195" Type="http://schemas.openxmlformats.org/officeDocument/2006/relationships/image" Target="../media/image137.jpeg"/><Relationship Id="rId196" Type="http://schemas.openxmlformats.org/officeDocument/2006/relationships/image" Target="../media/image363.jpeg"/><Relationship Id="rId197" Type="http://schemas.openxmlformats.org/officeDocument/2006/relationships/image" Target="../media/image364.jpeg"/><Relationship Id="rId198" Type="http://schemas.openxmlformats.org/officeDocument/2006/relationships/image" Target="../media/image365.jpeg"/><Relationship Id="rId199" Type="http://schemas.openxmlformats.org/officeDocument/2006/relationships/image" Target="../media/image366.jpeg"/><Relationship Id="rId200" Type="http://schemas.openxmlformats.org/officeDocument/2006/relationships/image" Target="../media/image367.jpeg"/><Relationship Id="rId201" Type="http://schemas.openxmlformats.org/officeDocument/2006/relationships/image" Target="../media/image368.jpeg"/><Relationship Id="rId202" Type="http://schemas.openxmlformats.org/officeDocument/2006/relationships/image" Target="../media/image94.png"/><Relationship Id="rId203" Type="http://schemas.openxmlformats.org/officeDocument/2006/relationships/image" Target="../media/image369.jpeg"/><Relationship Id="rId204" Type="http://schemas.openxmlformats.org/officeDocument/2006/relationships/image" Target="../media/image370.jpeg"/><Relationship Id="rId205" Type="http://schemas.openxmlformats.org/officeDocument/2006/relationships/image" Target="../media/image371.jpeg"/><Relationship Id="rId206" Type="http://schemas.openxmlformats.org/officeDocument/2006/relationships/image" Target="../media/image372.jpeg"/><Relationship Id="rId207" Type="http://schemas.openxmlformats.org/officeDocument/2006/relationships/image" Target="../media/image373.jpeg"/><Relationship Id="rId208" Type="http://schemas.openxmlformats.org/officeDocument/2006/relationships/image" Target="../media/image374.jpeg"/><Relationship Id="rId209" Type="http://schemas.openxmlformats.org/officeDocument/2006/relationships/image" Target="../media/image375.jpeg"/><Relationship Id="rId210" Type="http://schemas.openxmlformats.org/officeDocument/2006/relationships/image" Target="../media/image376.jpeg"/></Relationships>
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95.png"/><Relationship Id="rId2" Type="http://schemas.openxmlformats.org/officeDocument/2006/relationships/image" Target="../media/image377.jpeg"/><Relationship Id="rId3" Type="http://schemas.openxmlformats.org/officeDocument/2006/relationships/image" Target="../media/image378.jpeg"/><Relationship Id="rId4" Type="http://schemas.openxmlformats.org/officeDocument/2006/relationships/image" Target="../media/image379.jpeg"/><Relationship Id="rId5" Type="http://schemas.openxmlformats.org/officeDocument/2006/relationships/image" Target="../media/image380.jpeg"/></Relationships>
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03.jpeg"/><Relationship Id="rId2" Type="http://schemas.openxmlformats.org/officeDocument/2006/relationships/image" Target="../media/image29.png"/><Relationship Id="rId3" Type="http://schemas.openxmlformats.org/officeDocument/2006/relationships/image" Target="../media/image11.png"/></Relationships>
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39.png"/><Relationship Id="rId2" Type="http://schemas.openxmlformats.org/officeDocument/2006/relationships/image" Target="../media/image179.jpeg"/><Relationship Id="rId3" Type="http://schemas.openxmlformats.org/officeDocument/2006/relationships/image" Target="../media/image124.jpeg"/><Relationship Id="rId4" Type="http://schemas.openxmlformats.org/officeDocument/2006/relationships/image" Target="../media/image35.png"/><Relationship Id="rId5" Type="http://schemas.openxmlformats.org/officeDocument/2006/relationships/image" Target="../media/image197.jpeg"/><Relationship Id="rId6" Type="http://schemas.openxmlformats.org/officeDocument/2006/relationships/image" Target="../media/image36.png"/><Relationship Id="rId7" Type="http://schemas.openxmlformats.org/officeDocument/2006/relationships/image" Target="../media/image199.jpeg"/><Relationship Id="rId8" Type="http://schemas.openxmlformats.org/officeDocument/2006/relationships/image" Target="../media/image198.jpeg"/><Relationship Id="rId9" Type="http://schemas.openxmlformats.org/officeDocument/2006/relationships/image" Target="../media/image30.png"/><Relationship Id="rId10" Type="http://schemas.openxmlformats.org/officeDocument/2006/relationships/image" Target="../media/image200.jpeg"/><Relationship Id="rId11" Type="http://schemas.openxmlformats.org/officeDocument/2006/relationships/image" Target="../media/image381.jpeg"/><Relationship Id="rId12" Type="http://schemas.openxmlformats.org/officeDocument/2006/relationships/image" Target="../media/image27.png"/><Relationship Id="rId13" Type="http://schemas.openxmlformats.org/officeDocument/2006/relationships/image" Target="../media/image201.jpeg"/><Relationship Id="rId14" Type="http://schemas.openxmlformats.org/officeDocument/2006/relationships/image" Target="../media/image152.jpeg"/><Relationship Id="rId15" Type="http://schemas.openxmlformats.org/officeDocument/2006/relationships/image" Target="../media/image196.jpeg"/><Relationship Id="rId16" Type="http://schemas.openxmlformats.org/officeDocument/2006/relationships/image" Target="../media/image202.jpeg"/><Relationship Id="rId17" Type="http://schemas.openxmlformats.org/officeDocument/2006/relationships/image" Target="../media/image37.png"/></Relationships>
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96.png"/><Relationship Id="rId2" Type="http://schemas.openxmlformats.org/officeDocument/2006/relationships/image" Target="../media/image97.png"/><Relationship Id="rId3" Type="http://schemas.openxmlformats.org/officeDocument/2006/relationships/image" Target="../media/image98.png"/><Relationship Id="rId4" Type="http://schemas.openxmlformats.org/officeDocument/2006/relationships/image" Target="../media/image86.png"/><Relationship Id="rId5" Type="http://schemas.openxmlformats.org/officeDocument/2006/relationships/image" Target="../media/image99.png"/></Relationships>
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201.jpeg"/><Relationship Id="rId2" Type="http://schemas.openxmlformats.org/officeDocument/2006/relationships/image" Target="../media/image45.png"/><Relationship Id="rId3" Type="http://schemas.openxmlformats.org/officeDocument/2006/relationships/image" Target="../media/image174.jpeg"/><Relationship Id="rId4" Type="http://schemas.openxmlformats.org/officeDocument/2006/relationships/image" Target="../media/image7.png"/><Relationship Id="rId5" Type="http://schemas.openxmlformats.org/officeDocument/2006/relationships/image" Target="../media/image60.jpeg"/><Relationship Id="rId6" Type="http://schemas.openxmlformats.org/officeDocument/2006/relationships/image" Target="../media/image382.jpeg"/><Relationship Id="rId7" Type="http://schemas.openxmlformats.org/officeDocument/2006/relationships/image" Target="../media/image158.jpeg"/><Relationship Id="rId8" Type="http://schemas.openxmlformats.org/officeDocument/2006/relationships/image" Target="../media/image364.jpeg"/><Relationship Id="rId9" Type="http://schemas.openxmlformats.org/officeDocument/2006/relationships/image" Target="../media/image27.png"/><Relationship Id="rId10" Type="http://schemas.openxmlformats.org/officeDocument/2006/relationships/image" Target="../media/image175.jpeg"/><Relationship Id="rId11" Type="http://schemas.openxmlformats.org/officeDocument/2006/relationships/image" Target="../media/image106.jpeg"/><Relationship Id="rId12" Type="http://schemas.openxmlformats.org/officeDocument/2006/relationships/image" Target="../media/image155.jpeg"/><Relationship Id="rId13" Type="http://schemas.openxmlformats.org/officeDocument/2006/relationships/image" Target="../media/image383.jpeg"/><Relationship Id="rId14" Type="http://schemas.openxmlformats.org/officeDocument/2006/relationships/image" Target="../media/image357.jpeg"/><Relationship Id="rId15" Type="http://schemas.openxmlformats.org/officeDocument/2006/relationships/image" Target="../media/image237.jpeg"/><Relationship Id="rId16" Type="http://schemas.openxmlformats.org/officeDocument/2006/relationships/image" Target="../media/image296.jpeg"/><Relationship Id="rId17" Type="http://schemas.openxmlformats.org/officeDocument/2006/relationships/image" Target="../media/image343.jpeg"/></Relationships>
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28.png"/></Relationships>
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384.jpeg"/><Relationship Id="rId2" Type="http://schemas.openxmlformats.org/officeDocument/2006/relationships/image" Target="../media/image225.jpeg"/><Relationship Id="rId3" Type="http://schemas.openxmlformats.org/officeDocument/2006/relationships/image" Target="../media/image205.jpeg"/></Relationships>

</file>

<file path=xl/drawings/drawing1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8</xdr:col>
      <xdr:colOff>434973</xdr:colOff>
      <xdr:row>141</xdr:row>
      <xdr:rowOff>342900</xdr:rowOff>
    </xdr:from>
    <xdr:to>
      <xdr:col>9</xdr:col>
      <xdr:colOff>649752</xdr:colOff>
      <xdr:row>141</xdr:row>
      <xdr:rowOff>1781175</xdr:rowOff>
    </xdr:to>
    <xdr:pic>
      <xdr:nvPicPr>
        <xdr:cNvPr id="5" name="Imagem 3" descr="Imagem 3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13261973" y="80514825"/>
          <a:ext cx="1522880" cy="14382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527050</xdr:colOff>
      <xdr:row>140</xdr:row>
      <xdr:rowOff>377825</xdr:rowOff>
    </xdr:from>
    <xdr:to>
      <xdr:col>9</xdr:col>
      <xdr:colOff>800100</xdr:colOff>
      <xdr:row>140</xdr:row>
      <xdr:rowOff>1958975</xdr:rowOff>
    </xdr:to>
    <xdr:pic>
      <xdr:nvPicPr>
        <xdr:cNvPr id="6" name="Imagem 4" descr="Imagem 4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13354050" y="78454250"/>
          <a:ext cx="1581150" cy="15811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540453</xdr:colOff>
      <xdr:row>147</xdr:row>
      <xdr:rowOff>288926</xdr:rowOff>
    </xdr:from>
    <xdr:to>
      <xdr:col>9</xdr:col>
      <xdr:colOff>559225</xdr:colOff>
      <xdr:row>147</xdr:row>
      <xdr:rowOff>1746251</xdr:rowOff>
    </xdr:to>
    <xdr:pic>
      <xdr:nvPicPr>
        <xdr:cNvPr id="7" name="Imagem 6" descr="Imagem 6"/>
        <xdr:cNvPicPr>
          <a:picLocks noChangeAspect="1"/>
        </xdr:cNvPicPr>
      </xdr:nvPicPr>
      <xdr:blipFill>
        <a:blip r:embed="rId3">
          <a:extLst/>
        </a:blip>
        <a:srcRect l="0" t="12438" r="1000" b="777"/>
        <a:stretch>
          <a:fillRect/>
        </a:stretch>
      </xdr:blipFill>
      <xdr:spPr>
        <a:xfrm>
          <a:off x="13367453" y="90805001"/>
          <a:ext cx="1326873" cy="14573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485776</xdr:colOff>
      <xdr:row>165</xdr:row>
      <xdr:rowOff>428625</xdr:rowOff>
    </xdr:from>
    <xdr:to>
      <xdr:col>9</xdr:col>
      <xdr:colOff>596900</xdr:colOff>
      <xdr:row>165</xdr:row>
      <xdr:rowOff>1847850</xdr:rowOff>
    </xdr:to>
    <xdr:pic>
      <xdr:nvPicPr>
        <xdr:cNvPr id="8" name="Imagem 31" descr="Imagem 31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13312776" y="104832150"/>
          <a:ext cx="1419224" cy="14192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292100</xdr:colOff>
      <xdr:row>186</xdr:row>
      <xdr:rowOff>661640</xdr:rowOff>
    </xdr:from>
    <xdr:to>
      <xdr:col>9</xdr:col>
      <xdr:colOff>668337</xdr:colOff>
      <xdr:row>186</xdr:row>
      <xdr:rowOff>1812925</xdr:rowOff>
    </xdr:to>
    <xdr:pic>
      <xdr:nvPicPr>
        <xdr:cNvPr id="9" name="Imagem 46" descr="Imagem 46"/>
        <xdr:cNvPicPr>
          <a:picLocks noChangeAspect="1"/>
        </xdr:cNvPicPr>
      </xdr:nvPicPr>
      <xdr:blipFill>
        <a:blip r:embed="rId5">
          <a:extLst/>
        </a:blip>
        <a:stretch>
          <a:fillRect/>
        </a:stretch>
      </xdr:blipFill>
      <xdr:spPr>
        <a:xfrm>
          <a:off x="13119100" y="117638165"/>
          <a:ext cx="1684338" cy="115128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168275</xdr:colOff>
      <xdr:row>187</xdr:row>
      <xdr:rowOff>545665</xdr:rowOff>
    </xdr:from>
    <xdr:to>
      <xdr:col>9</xdr:col>
      <xdr:colOff>644526</xdr:colOff>
      <xdr:row>187</xdr:row>
      <xdr:rowOff>1765300</xdr:rowOff>
    </xdr:to>
    <xdr:pic>
      <xdr:nvPicPr>
        <xdr:cNvPr id="10" name="Imagem 47" descr="Imagem 47"/>
        <xdr:cNvPicPr>
          <a:picLocks noChangeAspect="1"/>
        </xdr:cNvPicPr>
      </xdr:nvPicPr>
      <xdr:blipFill>
        <a:blip r:embed="rId5">
          <a:extLst/>
        </a:blip>
        <a:stretch>
          <a:fillRect/>
        </a:stretch>
      </xdr:blipFill>
      <xdr:spPr>
        <a:xfrm>
          <a:off x="12995275" y="119617690"/>
          <a:ext cx="1784352" cy="121963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742950</xdr:colOff>
      <xdr:row>196</xdr:row>
      <xdr:rowOff>508000</xdr:rowOff>
    </xdr:from>
    <xdr:to>
      <xdr:col>9</xdr:col>
      <xdr:colOff>549275</xdr:colOff>
      <xdr:row>196</xdr:row>
      <xdr:rowOff>1622425</xdr:rowOff>
    </xdr:to>
    <xdr:pic>
      <xdr:nvPicPr>
        <xdr:cNvPr id="11" name="Imagem 51" descr="Imagem 51"/>
        <xdr:cNvPicPr>
          <a:picLocks noChangeAspect="1"/>
        </xdr:cNvPicPr>
      </xdr:nvPicPr>
      <xdr:blipFill>
        <a:blip r:embed="rId6">
          <a:extLst/>
        </a:blip>
        <a:stretch>
          <a:fillRect/>
        </a:stretch>
      </xdr:blipFill>
      <xdr:spPr>
        <a:xfrm>
          <a:off x="13569950" y="134248525"/>
          <a:ext cx="1114425" cy="11144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433387</xdr:colOff>
      <xdr:row>230</xdr:row>
      <xdr:rowOff>323854</xdr:rowOff>
    </xdr:from>
    <xdr:to>
      <xdr:col>9</xdr:col>
      <xdr:colOff>510751</xdr:colOff>
      <xdr:row>230</xdr:row>
      <xdr:rowOff>1762130</xdr:rowOff>
    </xdr:to>
    <xdr:pic>
      <xdr:nvPicPr>
        <xdr:cNvPr id="12" name="Imagem 59" descr="Imagem 59"/>
        <xdr:cNvPicPr>
          <a:picLocks noChangeAspect="1"/>
        </xdr:cNvPicPr>
      </xdr:nvPicPr>
      <xdr:blipFill>
        <a:blip r:embed="rId7">
          <a:extLst/>
        </a:blip>
        <a:stretch>
          <a:fillRect/>
        </a:stretch>
      </xdr:blipFill>
      <xdr:spPr>
        <a:xfrm>
          <a:off x="13260387" y="195048509"/>
          <a:ext cx="1385465" cy="14382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636587</xdr:colOff>
      <xdr:row>255</xdr:row>
      <xdr:rowOff>394126</xdr:rowOff>
    </xdr:from>
    <xdr:to>
      <xdr:col>9</xdr:col>
      <xdr:colOff>817875</xdr:colOff>
      <xdr:row>255</xdr:row>
      <xdr:rowOff>1684342</xdr:rowOff>
    </xdr:to>
    <xdr:pic>
      <xdr:nvPicPr>
        <xdr:cNvPr id="13" name="Imagem 69" descr="Imagem 69"/>
        <xdr:cNvPicPr>
          <a:picLocks noChangeAspect="1"/>
        </xdr:cNvPicPr>
      </xdr:nvPicPr>
      <xdr:blipFill>
        <a:blip r:embed="rId8">
          <a:extLst/>
        </a:blip>
        <a:srcRect l="0" t="0" r="0" b="13372"/>
        <a:stretch>
          <a:fillRect/>
        </a:stretch>
      </xdr:blipFill>
      <xdr:spPr>
        <a:xfrm>
          <a:off x="13463587" y="230742281"/>
          <a:ext cx="1489389" cy="129021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538162</xdr:colOff>
      <xdr:row>238</xdr:row>
      <xdr:rowOff>619129</xdr:rowOff>
    </xdr:from>
    <xdr:to>
      <xdr:col>9</xdr:col>
      <xdr:colOff>392112</xdr:colOff>
      <xdr:row>238</xdr:row>
      <xdr:rowOff>1781180</xdr:rowOff>
    </xdr:to>
    <xdr:pic>
      <xdr:nvPicPr>
        <xdr:cNvPr id="14" name="Imagem 78" descr="Imagem 78"/>
        <xdr:cNvPicPr>
          <a:picLocks noChangeAspect="1"/>
        </xdr:cNvPicPr>
      </xdr:nvPicPr>
      <xdr:blipFill>
        <a:blip r:embed="rId9">
          <a:extLst/>
        </a:blip>
        <a:stretch>
          <a:fillRect/>
        </a:stretch>
      </xdr:blipFill>
      <xdr:spPr>
        <a:xfrm>
          <a:off x="13365162" y="210012284"/>
          <a:ext cx="1162051" cy="11620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809626</xdr:colOff>
      <xdr:row>244</xdr:row>
      <xdr:rowOff>666754</xdr:rowOff>
    </xdr:from>
    <xdr:to>
      <xdr:col>9</xdr:col>
      <xdr:colOff>539751</xdr:colOff>
      <xdr:row>244</xdr:row>
      <xdr:rowOff>1704980</xdr:rowOff>
    </xdr:to>
    <xdr:pic>
      <xdr:nvPicPr>
        <xdr:cNvPr id="15" name="Imagem 80" descr="Imagem 80"/>
        <xdr:cNvPicPr>
          <a:picLocks noChangeAspect="1"/>
        </xdr:cNvPicPr>
      </xdr:nvPicPr>
      <xdr:blipFill>
        <a:blip r:embed="rId10">
          <a:extLst/>
        </a:blip>
        <a:stretch>
          <a:fillRect/>
        </a:stretch>
      </xdr:blipFill>
      <xdr:spPr>
        <a:xfrm>
          <a:off x="13636626" y="214250909"/>
          <a:ext cx="1038226" cy="10382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622300</xdr:colOff>
      <xdr:row>248</xdr:row>
      <xdr:rowOff>323854</xdr:rowOff>
    </xdr:from>
    <xdr:to>
      <xdr:col>9</xdr:col>
      <xdr:colOff>657225</xdr:colOff>
      <xdr:row>248</xdr:row>
      <xdr:rowOff>1815658</xdr:rowOff>
    </xdr:to>
    <xdr:pic>
      <xdr:nvPicPr>
        <xdr:cNvPr id="16" name="Imagem 12" descr="Imagem 12"/>
        <xdr:cNvPicPr>
          <a:picLocks noChangeAspect="1"/>
        </xdr:cNvPicPr>
      </xdr:nvPicPr>
      <xdr:blipFill>
        <a:blip r:embed="rId11">
          <a:extLst/>
        </a:blip>
        <a:stretch>
          <a:fillRect/>
        </a:stretch>
      </xdr:blipFill>
      <xdr:spPr>
        <a:xfrm>
          <a:off x="13449300" y="222290009"/>
          <a:ext cx="1343025" cy="149180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542925</xdr:colOff>
      <xdr:row>326</xdr:row>
      <xdr:rowOff>479429</xdr:rowOff>
    </xdr:from>
    <xdr:to>
      <xdr:col>9</xdr:col>
      <xdr:colOff>473073</xdr:colOff>
      <xdr:row>326</xdr:row>
      <xdr:rowOff>1717680</xdr:rowOff>
    </xdr:to>
    <xdr:pic>
      <xdr:nvPicPr>
        <xdr:cNvPr id="17" name="Imagem 93" descr="Imagem 93"/>
        <xdr:cNvPicPr>
          <a:picLocks noChangeAspect="1"/>
        </xdr:cNvPicPr>
      </xdr:nvPicPr>
      <xdr:blipFill>
        <a:blip r:embed="rId12">
          <a:extLst/>
        </a:blip>
        <a:stretch>
          <a:fillRect/>
        </a:stretch>
      </xdr:blipFill>
      <xdr:spPr>
        <a:xfrm>
          <a:off x="13369925" y="352118934"/>
          <a:ext cx="1238249" cy="1238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612775</xdr:colOff>
      <xdr:row>327</xdr:row>
      <xdr:rowOff>450854</xdr:rowOff>
    </xdr:from>
    <xdr:to>
      <xdr:col>9</xdr:col>
      <xdr:colOff>571500</xdr:colOff>
      <xdr:row>327</xdr:row>
      <xdr:rowOff>1717680</xdr:rowOff>
    </xdr:to>
    <xdr:pic>
      <xdr:nvPicPr>
        <xdr:cNvPr id="18" name="Imagem 94" descr="Imagem 94"/>
        <xdr:cNvPicPr>
          <a:picLocks noChangeAspect="1"/>
        </xdr:cNvPicPr>
      </xdr:nvPicPr>
      <xdr:blipFill>
        <a:blip r:embed="rId13">
          <a:extLst/>
        </a:blip>
        <a:stretch>
          <a:fillRect/>
        </a:stretch>
      </xdr:blipFill>
      <xdr:spPr>
        <a:xfrm>
          <a:off x="13439775" y="354185859"/>
          <a:ext cx="1266825" cy="12668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698501</xdr:colOff>
      <xdr:row>328</xdr:row>
      <xdr:rowOff>485779</xdr:rowOff>
    </xdr:from>
    <xdr:to>
      <xdr:col>9</xdr:col>
      <xdr:colOff>762000</xdr:colOff>
      <xdr:row>328</xdr:row>
      <xdr:rowOff>1822455</xdr:rowOff>
    </xdr:to>
    <xdr:pic>
      <xdr:nvPicPr>
        <xdr:cNvPr id="19" name="Imagem 95" descr="Imagem 95"/>
        <xdr:cNvPicPr>
          <a:picLocks noChangeAspect="1"/>
        </xdr:cNvPicPr>
      </xdr:nvPicPr>
      <xdr:blipFill>
        <a:blip r:embed="rId14">
          <a:extLst/>
        </a:blip>
        <a:stretch>
          <a:fillRect/>
        </a:stretch>
      </xdr:blipFill>
      <xdr:spPr>
        <a:xfrm>
          <a:off x="13525501" y="356316284"/>
          <a:ext cx="1371599" cy="13366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425450</xdr:colOff>
      <xdr:row>329</xdr:row>
      <xdr:rowOff>400054</xdr:rowOff>
    </xdr:from>
    <xdr:to>
      <xdr:col>9</xdr:col>
      <xdr:colOff>546100</xdr:colOff>
      <xdr:row>329</xdr:row>
      <xdr:rowOff>1682755</xdr:rowOff>
    </xdr:to>
    <xdr:pic>
      <xdr:nvPicPr>
        <xdr:cNvPr id="20" name="Imagem 96" descr="Imagem 96"/>
        <xdr:cNvPicPr>
          <a:picLocks noChangeAspect="1"/>
        </xdr:cNvPicPr>
      </xdr:nvPicPr>
      <xdr:blipFill>
        <a:blip r:embed="rId15">
          <a:extLst/>
        </a:blip>
        <a:stretch>
          <a:fillRect/>
        </a:stretch>
      </xdr:blipFill>
      <xdr:spPr>
        <a:xfrm>
          <a:off x="13252450" y="358326059"/>
          <a:ext cx="1428750" cy="12827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447676</xdr:colOff>
      <xdr:row>331</xdr:row>
      <xdr:rowOff>444504</xdr:rowOff>
    </xdr:from>
    <xdr:to>
      <xdr:col>9</xdr:col>
      <xdr:colOff>587375</xdr:colOff>
      <xdr:row>331</xdr:row>
      <xdr:rowOff>1828805</xdr:rowOff>
    </xdr:to>
    <xdr:pic>
      <xdr:nvPicPr>
        <xdr:cNvPr id="21" name="Imagem 98" descr="Imagem 98"/>
        <xdr:cNvPicPr>
          <a:picLocks noChangeAspect="1"/>
        </xdr:cNvPicPr>
      </xdr:nvPicPr>
      <xdr:blipFill>
        <a:blip r:embed="rId16">
          <a:extLst/>
        </a:blip>
        <a:stretch>
          <a:fillRect/>
        </a:stretch>
      </xdr:blipFill>
      <xdr:spPr>
        <a:xfrm>
          <a:off x="13274676" y="362561509"/>
          <a:ext cx="1447799" cy="13843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466725</xdr:colOff>
      <xdr:row>279</xdr:row>
      <xdr:rowOff>123829</xdr:rowOff>
    </xdr:from>
    <xdr:to>
      <xdr:col>9</xdr:col>
      <xdr:colOff>673100</xdr:colOff>
      <xdr:row>279</xdr:row>
      <xdr:rowOff>1664275</xdr:rowOff>
    </xdr:to>
    <xdr:pic>
      <xdr:nvPicPr>
        <xdr:cNvPr id="22" name="Imagem 137" descr="Imagem 137"/>
        <xdr:cNvPicPr>
          <a:picLocks noChangeAspect="1"/>
        </xdr:cNvPicPr>
      </xdr:nvPicPr>
      <xdr:blipFill>
        <a:blip r:embed="rId17">
          <a:extLst/>
        </a:blip>
        <a:stretch>
          <a:fillRect/>
        </a:stretch>
      </xdr:blipFill>
      <xdr:spPr>
        <a:xfrm>
          <a:off x="13293725" y="275010884"/>
          <a:ext cx="1514475" cy="154044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619126</xdr:colOff>
      <xdr:row>283</xdr:row>
      <xdr:rowOff>288929</xdr:rowOff>
    </xdr:from>
    <xdr:to>
      <xdr:col>9</xdr:col>
      <xdr:colOff>711200</xdr:colOff>
      <xdr:row>283</xdr:row>
      <xdr:rowOff>1704980</xdr:rowOff>
    </xdr:to>
    <xdr:pic>
      <xdr:nvPicPr>
        <xdr:cNvPr id="23" name="Imagem 138" descr="Imagem 138"/>
        <xdr:cNvPicPr>
          <a:picLocks noChangeAspect="1"/>
        </xdr:cNvPicPr>
      </xdr:nvPicPr>
      <xdr:blipFill>
        <a:blip r:embed="rId18">
          <a:extLst/>
        </a:blip>
        <a:stretch>
          <a:fillRect/>
        </a:stretch>
      </xdr:blipFill>
      <xdr:spPr>
        <a:xfrm>
          <a:off x="13446126" y="281462484"/>
          <a:ext cx="1400174" cy="14160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831851</xdr:colOff>
      <xdr:row>282</xdr:row>
      <xdr:rowOff>565154</xdr:rowOff>
    </xdr:from>
    <xdr:to>
      <xdr:col>9</xdr:col>
      <xdr:colOff>670535</xdr:colOff>
      <xdr:row>282</xdr:row>
      <xdr:rowOff>1603380</xdr:rowOff>
    </xdr:to>
    <xdr:pic>
      <xdr:nvPicPr>
        <xdr:cNvPr id="24" name="Imagem 140" descr="Imagem 140"/>
        <xdr:cNvPicPr>
          <a:picLocks noChangeAspect="1"/>
        </xdr:cNvPicPr>
      </xdr:nvPicPr>
      <xdr:blipFill>
        <a:blip r:embed="rId19">
          <a:extLst/>
        </a:blip>
        <a:stretch>
          <a:fillRect/>
        </a:stretch>
      </xdr:blipFill>
      <xdr:spPr>
        <a:xfrm>
          <a:off x="13658851" y="279643209"/>
          <a:ext cx="1146785" cy="10382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561973</xdr:colOff>
      <xdr:row>289</xdr:row>
      <xdr:rowOff>254004</xdr:rowOff>
    </xdr:from>
    <xdr:to>
      <xdr:col>9</xdr:col>
      <xdr:colOff>711198</xdr:colOff>
      <xdr:row>289</xdr:row>
      <xdr:rowOff>1724030</xdr:rowOff>
    </xdr:to>
    <xdr:pic>
      <xdr:nvPicPr>
        <xdr:cNvPr id="25" name="Imagem 142" descr="Imagem 142"/>
        <xdr:cNvPicPr>
          <a:picLocks noChangeAspect="1"/>
        </xdr:cNvPicPr>
      </xdr:nvPicPr>
      <xdr:blipFill>
        <a:blip r:embed="rId20">
          <a:extLst/>
        </a:blip>
        <a:stretch>
          <a:fillRect/>
        </a:stretch>
      </xdr:blipFill>
      <xdr:spPr>
        <a:xfrm>
          <a:off x="13388973" y="285618559"/>
          <a:ext cx="1457326" cy="14700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355600</xdr:colOff>
      <xdr:row>291</xdr:row>
      <xdr:rowOff>4</xdr:rowOff>
    </xdr:from>
    <xdr:to>
      <xdr:col>9</xdr:col>
      <xdr:colOff>812800</xdr:colOff>
      <xdr:row>291</xdr:row>
      <xdr:rowOff>1765305</xdr:rowOff>
    </xdr:to>
    <xdr:pic>
      <xdr:nvPicPr>
        <xdr:cNvPr id="26" name="Imagem 151" descr="Imagem 151"/>
        <xdr:cNvPicPr>
          <a:picLocks noChangeAspect="1"/>
        </xdr:cNvPicPr>
      </xdr:nvPicPr>
      <xdr:blipFill>
        <a:blip r:embed="rId21">
          <a:extLst/>
        </a:blip>
        <a:stretch>
          <a:fillRect/>
        </a:stretch>
      </xdr:blipFill>
      <xdr:spPr>
        <a:xfrm>
          <a:off x="13182600" y="287460059"/>
          <a:ext cx="1765300" cy="17653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550862</xdr:colOff>
      <xdr:row>413</xdr:row>
      <xdr:rowOff>349230</xdr:rowOff>
    </xdr:from>
    <xdr:to>
      <xdr:col>9</xdr:col>
      <xdr:colOff>709612</xdr:colOff>
      <xdr:row>413</xdr:row>
      <xdr:rowOff>1816080</xdr:rowOff>
    </xdr:to>
    <xdr:pic>
      <xdr:nvPicPr>
        <xdr:cNvPr id="27" name="Imagem 175" descr="Imagem 175"/>
        <xdr:cNvPicPr>
          <a:picLocks noChangeAspect="1"/>
        </xdr:cNvPicPr>
      </xdr:nvPicPr>
      <xdr:blipFill>
        <a:blip r:embed="rId22">
          <a:extLst/>
        </a:blip>
        <a:stretch>
          <a:fillRect/>
        </a:stretch>
      </xdr:blipFill>
      <xdr:spPr>
        <a:xfrm>
          <a:off x="13377862" y="487910485"/>
          <a:ext cx="1466851" cy="14668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598487</xdr:colOff>
      <xdr:row>444</xdr:row>
      <xdr:rowOff>500042</xdr:rowOff>
    </xdr:from>
    <xdr:to>
      <xdr:col>9</xdr:col>
      <xdr:colOff>585787</xdr:colOff>
      <xdr:row>444</xdr:row>
      <xdr:rowOff>1795442</xdr:rowOff>
    </xdr:to>
    <xdr:pic>
      <xdr:nvPicPr>
        <xdr:cNvPr id="28" name="Imagem 196" descr="Imagem 196"/>
        <xdr:cNvPicPr>
          <a:picLocks noChangeAspect="1"/>
        </xdr:cNvPicPr>
      </xdr:nvPicPr>
      <xdr:blipFill>
        <a:blip r:embed="rId23">
          <a:extLst/>
        </a:blip>
        <a:stretch>
          <a:fillRect/>
        </a:stretch>
      </xdr:blipFill>
      <xdr:spPr>
        <a:xfrm>
          <a:off x="13425487" y="536362572"/>
          <a:ext cx="1295401" cy="12954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516388</xdr:colOff>
      <xdr:row>333</xdr:row>
      <xdr:rowOff>223842</xdr:rowOff>
    </xdr:from>
    <xdr:to>
      <xdr:col>9</xdr:col>
      <xdr:colOff>565441</xdr:colOff>
      <xdr:row>333</xdr:row>
      <xdr:rowOff>1581824</xdr:rowOff>
    </xdr:to>
    <xdr:pic>
      <xdr:nvPicPr>
        <xdr:cNvPr id="29" name="Imagem 219" descr="Imagem 219"/>
        <xdr:cNvPicPr>
          <a:picLocks noChangeAspect="1"/>
        </xdr:cNvPicPr>
      </xdr:nvPicPr>
      <xdr:blipFill>
        <a:blip r:embed="rId16">
          <a:extLst/>
        </a:blip>
        <a:stretch>
          <a:fillRect/>
        </a:stretch>
      </xdr:blipFill>
      <xdr:spPr>
        <a:xfrm>
          <a:off x="13343388" y="364436347"/>
          <a:ext cx="1357154" cy="135798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461280</xdr:colOff>
      <xdr:row>334</xdr:row>
      <xdr:rowOff>226570</xdr:rowOff>
    </xdr:from>
    <xdr:to>
      <xdr:col>9</xdr:col>
      <xdr:colOff>473075</xdr:colOff>
      <xdr:row>334</xdr:row>
      <xdr:rowOff>1547271</xdr:rowOff>
    </xdr:to>
    <xdr:pic>
      <xdr:nvPicPr>
        <xdr:cNvPr id="30" name="Imagem 220" descr="Imagem 220"/>
        <xdr:cNvPicPr>
          <a:picLocks noChangeAspect="1"/>
        </xdr:cNvPicPr>
      </xdr:nvPicPr>
      <xdr:blipFill>
        <a:blip r:embed="rId16">
          <a:extLst/>
        </a:blip>
        <a:stretch>
          <a:fillRect/>
        </a:stretch>
      </xdr:blipFill>
      <xdr:spPr>
        <a:xfrm>
          <a:off x="13288280" y="366410750"/>
          <a:ext cx="1319895" cy="13207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566735</xdr:colOff>
      <xdr:row>335</xdr:row>
      <xdr:rowOff>107508</xdr:rowOff>
    </xdr:from>
    <xdr:to>
      <xdr:col>9</xdr:col>
      <xdr:colOff>578530</xdr:colOff>
      <xdr:row>335</xdr:row>
      <xdr:rowOff>1428209</xdr:rowOff>
    </xdr:to>
    <xdr:pic>
      <xdr:nvPicPr>
        <xdr:cNvPr id="31" name="Imagem 221" descr="Imagem 221"/>
        <xdr:cNvPicPr>
          <a:picLocks noChangeAspect="1"/>
        </xdr:cNvPicPr>
      </xdr:nvPicPr>
      <xdr:blipFill>
        <a:blip r:embed="rId16">
          <a:extLst/>
        </a:blip>
        <a:stretch>
          <a:fillRect/>
        </a:stretch>
      </xdr:blipFill>
      <xdr:spPr>
        <a:xfrm>
          <a:off x="13393735" y="368168113"/>
          <a:ext cx="1319896" cy="13207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333376</xdr:colOff>
      <xdr:row>447</xdr:row>
      <xdr:rowOff>492105</xdr:rowOff>
    </xdr:from>
    <xdr:to>
      <xdr:col>9</xdr:col>
      <xdr:colOff>612776</xdr:colOff>
      <xdr:row>447</xdr:row>
      <xdr:rowOff>1711801</xdr:rowOff>
    </xdr:to>
    <xdr:pic>
      <xdr:nvPicPr>
        <xdr:cNvPr id="32" name="Imagem 223" descr="Imagem 223"/>
        <xdr:cNvPicPr>
          <a:picLocks noChangeAspect="1"/>
        </xdr:cNvPicPr>
      </xdr:nvPicPr>
      <xdr:blipFill>
        <a:blip r:embed="rId24">
          <a:extLst/>
        </a:blip>
        <a:stretch>
          <a:fillRect/>
        </a:stretch>
      </xdr:blipFill>
      <xdr:spPr>
        <a:xfrm>
          <a:off x="13160376" y="540545635"/>
          <a:ext cx="1587501" cy="121969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492126</xdr:colOff>
      <xdr:row>370</xdr:row>
      <xdr:rowOff>214292</xdr:rowOff>
    </xdr:from>
    <xdr:to>
      <xdr:col>9</xdr:col>
      <xdr:colOff>617745</xdr:colOff>
      <xdr:row>370</xdr:row>
      <xdr:rowOff>1881167</xdr:rowOff>
    </xdr:to>
    <xdr:pic>
      <xdr:nvPicPr>
        <xdr:cNvPr id="33" name="Imagem 206" descr="Imagem 206"/>
        <xdr:cNvPicPr>
          <a:picLocks noChangeAspect="1"/>
        </xdr:cNvPicPr>
      </xdr:nvPicPr>
      <xdr:blipFill>
        <a:blip r:embed="rId25">
          <a:extLst/>
        </a:blip>
        <a:stretch>
          <a:fillRect/>
        </a:stretch>
      </xdr:blipFill>
      <xdr:spPr>
        <a:xfrm>
          <a:off x="13319126" y="431682822"/>
          <a:ext cx="1433720" cy="16668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428626</xdr:colOff>
      <xdr:row>144</xdr:row>
      <xdr:rowOff>305630</xdr:rowOff>
    </xdr:from>
    <xdr:to>
      <xdr:col>9</xdr:col>
      <xdr:colOff>858837</xdr:colOff>
      <xdr:row>144</xdr:row>
      <xdr:rowOff>1926697</xdr:rowOff>
    </xdr:to>
    <xdr:pic>
      <xdr:nvPicPr>
        <xdr:cNvPr id="34" name="Imagem 227" descr="Imagem 227"/>
        <xdr:cNvPicPr>
          <a:picLocks noChangeAspect="1"/>
        </xdr:cNvPicPr>
      </xdr:nvPicPr>
      <xdr:blipFill>
        <a:blip r:embed="rId26">
          <a:extLst/>
        </a:blip>
        <a:stretch>
          <a:fillRect/>
        </a:stretch>
      </xdr:blipFill>
      <xdr:spPr>
        <a:xfrm>
          <a:off x="13255626" y="84535205"/>
          <a:ext cx="1738312" cy="162106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145</xdr:row>
      <xdr:rowOff>309351</xdr:rowOff>
    </xdr:from>
    <xdr:to>
      <xdr:col>9</xdr:col>
      <xdr:colOff>763587</xdr:colOff>
      <xdr:row>145</xdr:row>
      <xdr:rowOff>1974992</xdr:rowOff>
    </xdr:to>
    <xdr:pic>
      <xdr:nvPicPr>
        <xdr:cNvPr id="35" name="Imagem 228" descr="Imagem 228"/>
        <xdr:cNvPicPr>
          <a:picLocks noChangeAspect="1"/>
        </xdr:cNvPicPr>
      </xdr:nvPicPr>
      <xdr:blipFill>
        <a:blip r:embed="rId27">
          <a:extLst/>
        </a:blip>
        <a:stretch>
          <a:fillRect/>
        </a:stretch>
      </xdr:blipFill>
      <xdr:spPr>
        <a:xfrm>
          <a:off x="13231812" y="86634426"/>
          <a:ext cx="1666876" cy="166564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547687</xdr:colOff>
      <xdr:row>198</xdr:row>
      <xdr:rowOff>428625</xdr:rowOff>
    </xdr:from>
    <xdr:to>
      <xdr:col>9</xdr:col>
      <xdr:colOff>874455</xdr:colOff>
      <xdr:row>198</xdr:row>
      <xdr:rowOff>2062807</xdr:rowOff>
    </xdr:to>
    <xdr:pic>
      <xdr:nvPicPr>
        <xdr:cNvPr id="36" name="Imagem 230" descr="Imagem 230"/>
        <xdr:cNvPicPr>
          <a:picLocks noChangeAspect="1"/>
        </xdr:cNvPicPr>
      </xdr:nvPicPr>
      <xdr:blipFill>
        <a:blip r:embed="rId28">
          <a:extLst/>
        </a:blip>
        <a:stretch>
          <a:fillRect/>
        </a:stretch>
      </xdr:blipFill>
      <xdr:spPr>
        <a:xfrm>
          <a:off x="13374687" y="137579100"/>
          <a:ext cx="1634869" cy="163418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227623</xdr:colOff>
      <xdr:row>476</xdr:row>
      <xdr:rowOff>301902</xdr:rowOff>
    </xdr:from>
    <xdr:to>
      <xdr:col>9</xdr:col>
      <xdr:colOff>868362</xdr:colOff>
      <xdr:row>476</xdr:row>
      <xdr:rowOff>2124055</xdr:rowOff>
    </xdr:to>
    <xdr:pic>
      <xdr:nvPicPr>
        <xdr:cNvPr id="37" name="Imagem 246" descr="Imagem 246"/>
        <xdr:cNvPicPr>
          <a:picLocks noChangeAspect="1"/>
        </xdr:cNvPicPr>
      </xdr:nvPicPr>
      <xdr:blipFill>
        <a:blip r:embed="rId29">
          <a:extLst/>
        </a:blip>
        <a:stretch>
          <a:fillRect/>
        </a:stretch>
      </xdr:blipFill>
      <xdr:spPr>
        <a:xfrm>
          <a:off x="13054623" y="578493532"/>
          <a:ext cx="1948840" cy="182215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304801</xdr:colOff>
      <xdr:row>468</xdr:row>
      <xdr:rowOff>146972</xdr:rowOff>
    </xdr:from>
    <xdr:to>
      <xdr:col>9</xdr:col>
      <xdr:colOff>882650</xdr:colOff>
      <xdr:row>468</xdr:row>
      <xdr:rowOff>1952605</xdr:rowOff>
    </xdr:to>
    <xdr:pic>
      <xdr:nvPicPr>
        <xdr:cNvPr id="38" name="Imagem 250" descr="Imagem 250"/>
        <xdr:cNvPicPr>
          <a:picLocks noChangeAspect="1"/>
        </xdr:cNvPicPr>
      </xdr:nvPicPr>
      <xdr:blipFill>
        <a:blip r:embed="rId30">
          <a:extLst/>
        </a:blip>
        <a:stretch>
          <a:fillRect/>
        </a:stretch>
      </xdr:blipFill>
      <xdr:spPr>
        <a:xfrm>
          <a:off x="13131801" y="573976152"/>
          <a:ext cx="1885949" cy="180563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238125</xdr:colOff>
      <xdr:row>467</xdr:row>
      <xdr:rowOff>166667</xdr:rowOff>
    </xdr:from>
    <xdr:to>
      <xdr:col>9</xdr:col>
      <xdr:colOff>815973</xdr:colOff>
      <xdr:row>467</xdr:row>
      <xdr:rowOff>1972300</xdr:rowOff>
    </xdr:to>
    <xdr:pic>
      <xdr:nvPicPr>
        <xdr:cNvPr id="39" name="Imagem 266" descr="Imagem 266"/>
        <xdr:cNvPicPr>
          <a:picLocks noChangeAspect="1"/>
        </xdr:cNvPicPr>
      </xdr:nvPicPr>
      <xdr:blipFill>
        <a:blip r:embed="rId30">
          <a:extLst/>
        </a:blip>
        <a:stretch>
          <a:fillRect/>
        </a:stretch>
      </xdr:blipFill>
      <xdr:spPr>
        <a:xfrm>
          <a:off x="13065125" y="571652697"/>
          <a:ext cx="1885949" cy="180563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428623</xdr:colOff>
      <xdr:row>315</xdr:row>
      <xdr:rowOff>452442</xdr:rowOff>
    </xdr:from>
    <xdr:to>
      <xdr:col>9</xdr:col>
      <xdr:colOff>518957</xdr:colOff>
      <xdr:row>315</xdr:row>
      <xdr:rowOff>1857380</xdr:rowOff>
    </xdr:to>
    <xdr:pic>
      <xdr:nvPicPr>
        <xdr:cNvPr id="40" name="Imagem 280" descr="Imagem 280"/>
        <xdr:cNvPicPr>
          <a:picLocks noChangeAspect="1"/>
        </xdr:cNvPicPr>
      </xdr:nvPicPr>
      <xdr:blipFill>
        <a:blip r:embed="rId31">
          <a:extLst/>
        </a:blip>
        <a:stretch>
          <a:fillRect/>
        </a:stretch>
      </xdr:blipFill>
      <xdr:spPr>
        <a:xfrm>
          <a:off x="13255623" y="329041447"/>
          <a:ext cx="1398435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714375</xdr:colOff>
      <xdr:row>146</xdr:row>
      <xdr:rowOff>71437</xdr:rowOff>
    </xdr:from>
    <xdr:to>
      <xdr:col>9</xdr:col>
      <xdr:colOff>739773</xdr:colOff>
      <xdr:row>146</xdr:row>
      <xdr:rowOff>2086855</xdr:rowOff>
    </xdr:to>
    <xdr:pic>
      <xdr:nvPicPr>
        <xdr:cNvPr id="41" name="Imagem 287" descr="Imagem 287"/>
        <xdr:cNvPicPr>
          <a:picLocks noChangeAspect="1"/>
        </xdr:cNvPicPr>
      </xdr:nvPicPr>
      <xdr:blipFill>
        <a:blip r:embed="rId32">
          <a:extLst/>
        </a:blip>
        <a:stretch>
          <a:fillRect/>
        </a:stretch>
      </xdr:blipFill>
      <xdr:spPr>
        <a:xfrm>
          <a:off x="13541375" y="88492012"/>
          <a:ext cx="1333499" cy="201541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253</xdr:row>
      <xdr:rowOff>261942</xdr:rowOff>
    </xdr:from>
    <xdr:to>
      <xdr:col>9</xdr:col>
      <xdr:colOff>906460</xdr:colOff>
      <xdr:row>253</xdr:row>
      <xdr:rowOff>1952630</xdr:rowOff>
    </xdr:to>
    <xdr:pic>
      <xdr:nvPicPr>
        <xdr:cNvPr id="42" name="Imagem 292" descr="Imagem 292"/>
        <xdr:cNvPicPr>
          <a:picLocks noChangeAspect="1"/>
        </xdr:cNvPicPr>
      </xdr:nvPicPr>
      <xdr:blipFill>
        <a:blip r:embed="rId33">
          <a:extLst/>
        </a:blip>
        <a:stretch>
          <a:fillRect/>
        </a:stretch>
      </xdr:blipFill>
      <xdr:spPr>
        <a:xfrm>
          <a:off x="13350875" y="226419097"/>
          <a:ext cx="1690686" cy="16906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642937</xdr:colOff>
      <xdr:row>297</xdr:row>
      <xdr:rowOff>285754</xdr:rowOff>
    </xdr:from>
    <xdr:to>
      <xdr:col>9</xdr:col>
      <xdr:colOff>692150</xdr:colOff>
      <xdr:row>297</xdr:row>
      <xdr:rowOff>1933927</xdr:rowOff>
    </xdr:to>
    <xdr:pic>
      <xdr:nvPicPr>
        <xdr:cNvPr id="43" name="Imagem 305" descr="Imagem 305"/>
        <xdr:cNvPicPr>
          <a:picLocks noChangeAspect="1"/>
        </xdr:cNvPicPr>
      </xdr:nvPicPr>
      <xdr:blipFill>
        <a:blip r:embed="rId34">
          <a:extLst/>
        </a:blip>
        <a:stretch>
          <a:fillRect/>
        </a:stretch>
      </xdr:blipFill>
      <xdr:spPr>
        <a:xfrm>
          <a:off x="13469937" y="291936809"/>
          <a:ext cx="1357313" cy="164817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298</xdr:row>
      <xdr:rowOff>190504</xdr:rowOff>
    </xdr:from>
    <xdr:to>
      <xdr:col>9</xdr:col>
      <xdr:colOff>835025</xdr:colOff>
      <xdr:row>298</xdr:row>
      <xdr:rowOff>1928817</xdr:rowOff>
    </xdr:to>
    <xdr:pic>
      <xdr:nvPicPr>
        <xdr:cNvPr id="44" name="Imagem 306" descr="Imagem 306"/>
        <xdr:cNvPicPr>
          <a:picLocks noChangeAspect="1"/>
        </xdr:cNvPicPr>
      </xdr:nvPicPr>
      <xdr:blipFill>
        <a:blip r:embed="rId35">
          <a:extLst/>
        </a:blip>
        <a:stretch>
          <a:fillRect/>
        </a:stretch>
      </xdr:blipFill>
      <xdr:spPr>
        <a:xfrm>
          <a:off x="13231812" y="293937059"/>
          <a:ext cx="1738313" cy="17383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309562</xdr:colOff>
      <xdr:row>308</xdr:row>
      <xdr:rowOff>119067</xdr:rowOff>
    </xdr:from>
    <xdr:to>
      <xdr:col>9</xdr:col>
      <xdr:colOff>913466</xdr:colOff>
      <xdr:row>308</xdr:row>
      <xdr:rowOff>1905005</xdr:rowOff>
    </xdr:to>
    <xdr:pic>
      <xdr:nvPicPr>
        <xdr:cNvPr id="45" name="Imagem 311" descr="Imagem 311"/>
        <xdr:cNvPicPr>
          <a:picLocks noChangeAspect="1"/>
        </xdr:cNvPicPr>
      </xdr:nvPicPr>
      <xdr:blipFill>
        <a:blip r:embed="rId36">
          <a:extLst/>
        </a:blip>
        <a:stretch>
          <a:fillRect/>
        </a:stretch>
      </xdr:blipFill>
      <xdr:spPr>
        <a:xfrm>
          <a:off x="13136562" y="314039572"/>
          <a:ext cx="1912005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345</xdr:row>
      <xdr:rowOff>142879</xdr:rowOff>
    </xdr:from>
    <xdr:to>
      <xdr:col>9</xdr:col>
      <xdr:colOff>826340</xdr:colOff>
      <xdr:row>345</xdr:row>
      <xdr:rowOff>2024067</xdr:rowOff>
    </xdr:to>
    <xdr:pic>
      <xdr:nvPicPr>
        <xdr:cNvPr id="46" name="Imagem 316" descr="Imagem 316"/>
        <xdr:cNvPicPr>
          <a:picLocks noChangeAspect="1"/>
        </xdr:cNvPicPr>
      </xdr:nvPicPr>
      <xdr:blipFill>
        <a:blip r:embed="rId37">
          <a:extLst/>
        </a:blip>
        <a:stretch>
          <a:fillRect/>
        </a:stretch>
      </xdr:blipFill>
      <xdr:spPr>
        <a:xfrm>
          <a:off x="13279437" y="385510409"/>
          <a:ext cx="1682004" cy="18811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285750</xdr:colOff>
      <xdr:row>346</xdr:row>
      <xdr:rowOff>190504</xdr:rowOff>
    </xdr:from>
    <xdr:to>
      <xdr:col>9</xdr:col>
      <xdr:colOff>915147</xdr:colOff>
      <xdr:row>346</xdr:row>
      <xdr:rowOff>2000255</xdr:rowOff>
    </xdr:to>
    <xdr:pic>
      <xdr:nvPicPr>
        <xdr:cNvPr id="47" name="Imagem 321" descr="Imagem 321"/>
        <xdr:cNvPicPr>
          <a:picLocks noChangeAspect="1"/>
        </xdr:cNvPicPr>
      </xdr:nvPicPr>
      <xdr:blipFill>
        <a:blip r:embed="rId38">
          <a:extLst/>
        </a:blip>
        <a:stretch>
          <a:fillRect/>
        </a:stretch>
      </xdr:blipFill>
      <xdr:spPr>
        <a:xfrm>
          <a:off x="13112750" y="387653534"/>
          <a:ext cx="1937498" cy="1809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382</xdr:row>
      <xdr:rowOff>142855</xdr:rowOff>
    </xdr:from>
    <xdr:to>
      <xdr:col>9</xdr:col>
      <xdr:colOff>889373</xdr:colOff>
      <xdr:row>382</xdr:row>
      <xdr:rowOff>1881167</xdr:rowOff>
    </xdr:to>
    <xdr:pic>
      <xdr:nvPicPr>
        <xdr:cNvPr id="48" name="Imagem 325" descr="Imagem 325"/>
        <xdr:cNvPicPr>
          <a:picLocks noChangeAspect="1"/>
        </xdr:cNvPicPr>
      </xdr:nvPicPr>
      <xdr:blipFill>
        <a:blip r:embed="rId39">
          <a:extLst/>
        </a:blip>
        <a:stretch>
          <a:fillRect/>
        </a:stretch>
      </xdr:blipFill>
      <xdr:spPr>
        <a:xfrm>
          <a:off x="13327062" y="454661885"/>
          <a:ext cx="1697412" cy="1738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452439</xdr:colOff>
      <xdr:row>385</xdr:row>
      <xdr:rowOff>285730</xdr:rowOff>
    </xdr:from>
    <xdr:to>
      <xdr:col>9</xdr:col>
      <xdr:colOff>811212</xdr:colOff>
      <xdr:row>385</xdr:row>
      <xdr:rowOff>1952605</xdr:rowOff>
    </xdr:to>
    <xdr:pic>
      <xdr:nvPicPr>
        <xdr:cNvPr id="49" name="Imagem 327" descr="Imagem 327"/>
        <xdr:cNvPicPr>
          <a:picLocks noChangeAspect="1"/>
        </xdr:cNvPicPr>
      </xdr:nvPicPr>
      <xdr:blipFill>
        <a:blip r:embed="rId40">
          <a:extLst/>
        </a:blip>
        <a:stretch>
          <a:fillRect/>
        </a:stretch>
      </xdr:blipFill>
      <xdr:spPr>
        <a:xfrm>
          <a:off x="13279439" y="458995760"/>
          <a:ext cx="1666874" cy="16668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261935</xdr:colOff>
      <xdr:row>386</xdr:row>
      <xdr:rowOff>71417</xdr:rowOff>
    </xdr:from>
    <xdr:to>
      <xdr:col>9</xdr:col>
      <xdr:colOff>929433</xdr:colOff>
      <xdr:row>386</xdr:row>
      <xdr:rowOff>2024042</xdr:rowOff>
    </xdr:to>
    <xdr:pic>
      <xdr:nvPicPr>
        <xdr:cNvPr id="50" name="Imagem 328" descr="Imagem 328"/>
        <xdr:cNvPicPr>
          <a:picLocks noChangeAspect="1"/>
        </xdr:cNvPicPr>
      </xdr:nvPicPr>
      <xdr:blipFill>
        <a:blip r:embed="rId41">
          <a:extLst/>
        </a:blip>
        <a:stretch>
          <a:fillRect/>
        </a:stretch>
      </xdr:blipFill>
      <xdr:spPr>
        <a:xfrm>
          <a:off x="13088935" y="460876947"/>
          <a:ext cx="1975599" cy="1952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571501</xdr:colOff>
      <xdr:row>387</xdr:row>
      <xdr:rowOff>190480</xdr:rowOff>
    </xdr:from>
    <xdr:to>
      <xdr:col>9</xdr:col>
      <xdr:colOff>652369</xdr:colOff>
      <xdr:row>387</xdr:row>
      <xdr:rowOff>1952605</xdr:rowOff>
    </xdr:to>
    <xdr:pic>
      <xdr:nvPicPr>
        <xdr:cNvPr id="51" name="Imagem 330" descr="Imagem 33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13398501" y="463091510"/>
          <a:ext cx="1388969" cy="1762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387</xdr:row>
      <xdr:rowOff>2095480</xdr:rowOff>
    </xdr:from>
    <xdr:to>
      <xdr:col>9</xdr:col>
      <xdr:colOff>835025</xdr:colOff>
      <xdr:row>389</xdr:row>
      <xdr:rowOff>1714480</xdr:rowOff>
    </xdr:to>
    <xdr:pic>
      <xdr:nvPicPr>
        <xdr:cNvPr id="52" name="Imagem 333" descr="Imagem 333"/>
        <xdr:cNvPicPr>
          <a:picLocks noChangeAspect="1"/>
        </xdr:cNvPicPr>
      </xdr:nvPicPr>
      <xdr:blipFill>
        <a:blip r:embed="rId43">
          <a:extLst/>
        </a:blip>
        <a:stretch>
          <a:fillRect/>
        </a:stretch>
      </xdr:blipFill>
      <xdr:spPr>
        <a:xfrm>
          <a:off x="13255625" y="464996510"/>
          <a:ext cx="1714500" cy="1714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571498</xdr:colOff>
      <xdr:row>392</xdr:row>
      <xdr:rowOff>95230</xdr:rowOff>
    </xdr:from>
    <xdr:to>
      <xdr:col>9</xdr:col>
      <xdr:colOff>838945</xdr:colOff>
      <xdr:row>392</xdr:row>
      <xdr:rowOff>1857355</xdr:rowOff>
    </xdr:to>
    <xdr:pic>
      <xdr:nvPicPr>
        <xdr:cNvPr id="53" name="Imagem 335" descr="Imagem 335"/>
        <xdr:cNvPicPr>
          <a:picLocks noChangeAspect="1"/>
        </xdr:cNvPicPr>
      </xdr:nvPicPr>
      <xdr:blipFill>
        <a:blip r:embed="rId44">
          <a:extLst/>
        </a:blip>
        <a:stretch>
          <a:fillRect/>
        </a:stretch>
      </xdr:blipFill>
      <xdr:spPr>
        <a:xfrm>
          <a:off x="13398498" y="471378260"/>
          <a:ext cx="1575548" cy="1762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806223</xdr:colOff>
      <xdr:row>393</xdr:row>
      <xdr:rowOff>146278</xdr:rowOff>
    </xdr:from>
    <xdr:to>
      <xdr:col>9</xdr:col>
      <xdr:colOff>712559</xdr:colOff>
      <xdr:row>393</xdr:row>
      <xdr:rowOff>2170340</xdr:rowOff>
    </xdr:to>
    <xdr:pic>
      <xdr:nvPicPr>
        <xdr:cNvPr id="54" name="Imagem 336" descr="Imagem 336"/>
        <xdr:cNvPicPr>
          <a:picLocks noChangeAspect="1"/>
        </xdr:cNvPicPr>
      </xdr:nvPicPr>
      <xdr:blipFill>
        <a:blip r:embed="rId45">
          <a:extLst/>
        </a:blip>
        <a:stretch>
          <a:fillRect/>
        </a:stretch>
      </xdr:blipFill>
      <xdr:spPr>
        <a:xfrm>
          <a:off x="13633223" y="473524808"/>
          <a:ext cx="1214437" cy="20240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212</xdr:row>
      <xdr:rowOff>190500</xdr:rowOff>
    </xdr:from>
    <xdr:to>
      <xdr:col>9</xdr:col>
      <xdr:colOff>868362</xdr:colOff>
      <xdr:row>212</xdr:row>
      <xdr:rowOff>1890712</xdr:rowOff>
    </xdr:to>
    <xdr:pic>
      <xdr:nvPicPr>
        <xdr:cNvPr id="55" name="Imagem 338" descr="Imagem 338"/>
        <xdr:cNvPicPr>
          <a:picLocks noChangeAspect="1"/>
        </xdr:cNvPicPr>
      </xdr:nvPicPr>
      <xdr:blipFill>
        <a:blip r:embed="rId46">
          <a:extLst/>
        </a:blip>
        <a:stretch>
          <a:fillRect/>
        </a:stretch>
      </xdr:blipFill>
      <xdr:spPr>
        <a:xfrm>
          <a:off x="13303250" y="163610925"/>
          <a:ext cx="1700213" cy="17002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261937</xdr:colOff>
      <xdr:row>475</xdr:row>
      <xdr:rowOff>261917</xdr:rowOff>
    </xdr:from>
    <xdr:to>
      <xdr:col>9</xdr:col>
      <xdr:colOff>902676</xdr:colOff>
      <xdr:row>475</xdr:row>
      <xdr:rowOff>2084070</xdr:rowOff>
    </xdr:to>
    <xdr:pic>
      <xdr:nvPicPr>
        <xdr:cNvPr id="56" name="Imagem 343" descr="Imagem 343"/>
        <xdr:cNvPicPr>
          <a:picLocks noChangeAspect="1"/>
        </xdr:cNvPicPr>
      </xdr:nvPicPr>
      <xdr:blipFill>
        <a:blip r:embed="rId29">
          <a:extLst/>
        </a:blip>
        <a:stretch>
          <a:fillRect/>
        </a:stretch>
      </xdr:blipFill>
      <xdr:spPr>
        <a:xfrm>
          <a:off x="13088937" y="576319947"/>
          <a:ext cx="1948840" cy="1822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238125</xdr:colOff>
      <xdr:row>478</xdr:row>
      <xdr:rowOff>285730</xdr:rowOff>
    </xdr:from>
    <xdr:to>
      <xdr:col>9</xdr:col>
      <xdr:colOff>878864</xdr:colOff>
      <xdr:row>478</xdr:row>
      <xdr:rowOff>2107882</xdr:rowOff>
    </xdr:to>
    <xdr:pic>
      <xdr:nvPicPr>
        <xdr:cNvPr id="57" name="Imagem 348" descr="Imagem 348"/>
        <xdr:cNvPicPr>
          <a:picLocks noChangeAspect="1"/>
        </xdr:cNvPicPr>
      </xdr:nvPicPr>
      <xdr:blipFill>
        <a:blip r:embed="rId29">
          <a:extLst/>
        </a:blip>
        <a:stretch>
          <a:fillRect/>
        </a:stretch>
      </xdr:blipFill>
      <xdr:spPr>
        <a:xfrm>
          <a:off x="13065125" y="582916010"/>
          <a:ext cx="1948840" cy="1822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95250</xdr:colOff>
      <xdr:row>477</xdr:row>
      <xdr:rowOff>214292</xdr:rowOff>
    </xdr:from>
    <xdr:to>
      <xdr:col>9</xdr:col>
      <xdr:colOff>735989</xdr:colOff>
      <xdr:row>477</xdr:row>
      <xdr:rowOff>2036445</xdr:rowOff>
    </xdr:to>
    <xdr:pic>
      <xdr:nvPicPr>
        <xdr:cNvPr id="58" name="Imagem 349" descr="Imagem 349"/>
        <xdr:cNvPicPr>
          <a:picLocks noChangeAspect="1"/>
        </xdr:cNvPicPr>
      </xdr:nvPicPr>
      <xdr:blipFill>
        <a:blip r:embed="rId29">
          <a:extLst/>
        </a:blip>
        <a:stretch>
          <a:fillRect/>
        </a:stretch>
      </xdr:blipFill>
      <xdr:spPr>
        <a:xfrm>
          <a:off x="12922250" y="580730022"/>
          <a:ext cx="1948840" cy="1822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211</xdr:row>
      <xdr:rowOff>381000</xdr:rowOff>
    </xdr:from>
    <xdr:to>
      <xdr:col>9</xdr:col>
      <xdr:colOff>725487</xdr:colOff>
      <xdr:row>211</xdr:row>
      <xdr:rowOff>1914525</xdr:rowOff>
    </xdr:to>
    <xdr:pic>
      <xdr:nvPicPr>
        <xdr:cNvPr id="59" name="Imagem 361" descr="Imagem 361"/>
        <xdr:cNvPicPr>
          <a:picLocks noChangeAspect="1"/>
        </xdr:cNvPicPr>
      </xdr:nvPicPr>
      <xdr:blipFill>
        <a:blip r:embed="rId47">
          <a:extLst/>
        </a:blip>
        <a:stretch>
          <a:fillRect/>
        </a:stretch>
      </xdr:blipFill>
      <xdr:spPr>
        <a:xfrm>
          <a:off x="13327062" y="161705925"/>
          <a:ext cx="1533526" cy="15335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595312</xdr:colOff>
      <xdr:row>391</xdr:row>
      <xdr:rowOff>309542</xdr:rowOff>
    </xdr:from>
    <xdr:to>
      <xdr:col>9</xdr:col>
      <xdr:colOff>868362</xdr:colOff>
      <xdr:row>391</xdr:row>
      <xdr:rowOff>1890692</xdr:rowOff>
    </xdr:to>
    <xdr:pic>
      <xdr:nvPicPr>
        <xdr:cNvPr id="60" name="Imagem 296" descr="Imagem 296"/>
        <xdr:cNvPicPr>
          <a:picLocks noChangeAspect="1"/>
        </xdr:cNvPicPr>
      </xdr:nvPicPr>
      <xdr:blipFill>
        <a:blip r:embed="rId48">
          <a:extLst/>
        </a:blip>
        <a:stretch>
          <a:fillRect/>
        </a:stretch>
      </xdr:blipFill>
      <xdr:spPr>
        <a:xfrm>
          <a:off x="13422312" y="469497072"/>
          <a:ext cx="1581151" cy="15811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190500</xdr:colOff>
      <xdr:row>254</xdr:row>
      <xdr:rowOff>190504</xdr:rowOff>
    </xdr:from>
    <xdr:to>
      <xdr:col>9</xdr:col>
      <xdr:colOff>977899</xdr:colOff>
      <xdr:row>254</xdr:row>
      <xdr:rowOff>1771250</xdr:rowOff>
    </xdr:to>
    <xdr:pic>
      <xdr:nvPicPr>
        <xdr:cNvPr id="61" name="Imagem 369" descr="Imagem 369"/>
        <xdr:cNvPicPr>
          <a:picLocks noChangeAspect="1"/>
        </xdr:cNvPicPr>
      </xdr:nvPicPr>
      <xdr:blipFill>
        <a:blip r:embed="rId49">
          <a:extLst/>
        </a:blip>
        <a:stretch>
          <a:fillRect/>
        </a:stretch>
      </xdr:blipFill>
      <xdr:spPr>
        <a:xfrm>
          <a:off x="13017500" y="228443159"/>
          <a:ext cx="2095500" cy="158074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642937</xdr:colOff>
      <xdr:row>310</xdr:row>
      <xdr:rowOff>261942</xdr:rowOff>
    </xdr:from>
    <xdr:to>
      <xdr:col>9</xdr:col>
      <xdr:colOff>892176</xdr:colOff>
      <xdr:row>310</xdr:row>
      <xdr:rowOff>1819280</xdr:rowOff>
    </xdr:to>
    <xdr:pic>
      <xdr:nvPicPr>
        <xdr:cNvPr id="62" name="Imagem 373" descr="Imagem 373"/>
        <xdr:cNvPicPr>
          <a:picLocks noChangeAspect="1"/>
        </xdr:cNvPicPr>
      </xdr:nvPicPr>
      <xdr:blipFill>
        <a:blip r:embed="rId50">
          <a:extLst/>
        </a:blip>
        <a:stretch>
          <a:fillRect/>
        </a:stretch>
      </xdr:blipFill>
      <xdr:spPr>
        <a:xfrm>
          <a:off x="13469937" y="318373447"/>
          <a:ext cx="1557340" cy="15573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547689</xdr:colOff>
      <xdr:row>342</xdr:row>
      <xdr:rowOff>333379</xdr:rowOff>
    </xdr:from>
    <xdr:to>
      <xdr:col>9</xdr:col>
      <xdr:colOff>790700</xdr:colOff>
      <xdr:row>342</xdr:row>
      <xdr:rowOff>1819280</xdr:rowOff>
    </xdr:to>
    <xdr:pic>
      <xdr:nvPicPr>
        <xdr:cNvPr id="63" name="Imagem 269" descr="Imagem 269"/>
        <xdr:cNvPicPr>
          <a:picLocks noChangeAspect="1"/>
        </xdr:cNvPicPr>
      </xdr:nvPicPr>
      <xdr:blipFill>
        <a:blip r:embed="rId51">
          <a:extLst/>
        </a:blip>
        <a:stretch>
          <a:fillRect/>
        </a:stretch>
      </xdr:blipFill>
      <xdr:spPr>
        <a:xfrm>
          <a:off x="13374689" y="379538234"/>
          <a:ext cx="1551112" cy="14859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233</xdr:row>
      <xdr:rowOff>428629</xdr:rowOff>
    </xdr:from>
    <xdr:to>
      <xdr:col>9</xdr:col>
      <xdr:colOff>520698</xdr:colOff>
      <xdr:row>233</xdr:row>
      <xdr:rowOff>1600205</xdr:rowOff>
    </xdr:to>
    <xdr:pic>
      <xdr:nvPicPr>
        <xdr:cNvPr id="64" name="Imagem 277" descr="Imagem 277"/>
        <xdr:cNvPicPr>
          <a:picLocks noChangeAspect="1"/>
        </xdr:cNvPicPr>
      </xdr:nvPicPr>
      <xdr:blipFill>
        <a:blip r:embed="rId52">
          <a:extLst/>
        </a:blip>
        <a:stretch>
          <a:fillRect/>
        </a:stretch>
      </xdr:blipFill>
      <xdr:spPr>
        <a:xfrm>
          <a:off x="13350875" y="201439784"/>
          <a:ext cx="1304924" cy="11715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492126</xdr:colOff>
      <xdr:row>369</xdr:row>
      <xdr:rowOff>293667</xdr:rowOff>
    </xdr:from>
    <xdr:to>
      <xdr:col>9</xdr:col>
      <xdr:colOff>727576</xdr:colOff>
      <xdr:row>369</xdr:row>
      <xdr:rowOff>1833541</xdr:rowOff>
    </xdr:to>
    <xdr:pic>
      <xdr:nvPicPr>
        <xdr:cNvPr id="65" name="Imagem 297" descr="Imagem 297"/>
        <xdr:cNvPicPr>
          <a:picLocks noChangeAspect="1"/>
        </xdr:cNvPicPr>
      </xdr:nvPicPr>
      <xdr:blipFill>
        <a:blip r:embed="rId53">
          <a:extLst/>
        </a:blip>
        <a:stretch>
          <a:fillRect/>
        </a:stretch>
      </xdr:blipFill>
      <xdr:spPr>
        <a:xfrm>
          <a:off x="13319126" y="429666697"/>
          <a:ext cx="1543551" cy="15398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500064</xdr:colOff>
      <xdr:row>355</xdr:row>
      <xdr:rowOff>223842</xdr:rowOff>
    </xdr:from>
    <xdr:to>
      <xdr:col>9</xdr:col>
      <xdr:colOff>763588</xdr:colOff>
      <xdr:row>355</xdr:row>
      <xdr:rowOff>1795466</xdr:rowOff>
    </xdr:to>
    <xdr:pic>
      <xdr:nvPicPr>
        <xdr:cNvPr id="66" name="Imagem 404" descr="Imagem 404"/>
        <xdr:cNvPicPr>
          <a:picLocks noChangeAspect="1"/>
        </xdr:cNvPicPr>
      </xdr:nvPicPr>
      <xdr:blipFill>
        <a:blip r:embed="rId54">
          <a:extLst/>
        </a:blip>
        <a:stretch>
          <a:fillRect/>
        </a:stretch>
      </xdr:blipFill>
      <xdr:spPr>
        <a:xfrm>
          <a:off x="13327064" y="400259872"/>
          <a:ext cx="1571625" cy="15716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547687</xdr:colOff>
      <xdr:row>367</xdr:row>
      <xdr:rowOff>191521</xdr:rowOff>
    </xdr:from>
    <xdr:to>
      <xdr:col>9</xdr:col>
      <xdr:colOff>835025</xdr:colOff>
      <xdr:row>367</xdr:row>
      <xdr:rowOff>1790680</xdr:rowOff>
    </xdr:to>
    <xdr:pic>
      <xdr:nvPicPr>
        <xdr:cNvPr id="67" name="Imagem 411" descr="Imagem 411"/>
        <xdr:cNvPicPr>
          <a:picLocks noChangeAspect="1"/>
        </xdr:cNvPicPr>
      </xdr:nvPicPr>
      <xdr:blipFill>
        <a:blip r:embed="rId55">
          <a:extLst/>
        </a:blip>
        <a:stretch>
          <a:fillRect/>
        </a:stretch>
      </xdr:blipFill>
      <xdr:spPr>
        <a:xfrm>
          <a:off x="13374687" y="425373551"/>
          <a:ext cx="1595438" cy="159916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571500</xdr:colOff>
      <xdr:row>343</xdr:row>
      <xdr:rowOff>390529</xdr:rowOff>
    </xdr:from>
    <xdr:to>
      <xdr:col>9</xdr:col>
      <xdr:colOff>706437</xdr:colOff>
      <xdr:row>343</xdr:row>
      <xdr:rowOff>1833567</xdr:rowOff>
    </xdr:to>
    <xdr:pic>
      <xdr:nvPicPr>
        <xdr:cNvPr id="68" name="Imagem 412" descr="Imagem 412"/>
        <xdr:cNvPicPr>
          <a:picLocks noChangeAspect="1"/>
        </xdr:cNvPicPr>
      </xdr:nvPicPr>
      <xdr:blipFill>
        <a:blip r:embed="rId56">
          <a:extLst/>
        </a:blip>
        <a:stretch>
          <a:fillRect/>
        </a:stretch>
      </xdr:blipFill>
      <xdr:spPr>
        <a:xfrm>
          <a:off x="13398500" y="381567059"/>
          <a:ext cx="1443038" cy="14430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199</xdr:row>
      <xdr:rowOff>285750</xdr:rowOff>
    </xdr:from>
    <xdr:to>
      <xdr:col>9</xdr:col>
      <xdr:colOff>844550</xdr:colOff>
      <xdr:row>199</xdr:row>
      <xdr:rowOff>1938337</xdr:rowOff>
    </xdr:to>
    <xdr:pic>
      <xdr:nvPicPr>
        <xdr:cNvPr id="69" name="Imagem 413" descr="Imagem 413"/>
        <xdr:cNvPicPr>
          <a:picLocks noChangeAspect="1"/>
        </xdr:cNvPicPr>
      </xdr:nvPicPr>
      <xdr:blipFill>
        <a:blip r:embed="rId57">
          <a:extLst/>
        </a:blip>
        <a:stretch>
          <a:fillRect/>
        </a:stretch>
      </xdr:blipFill>
      <xdr:spPr>
        <a:xfrm>
          <a:off x="13327062" y="139531725"/>
          <a:ext cx="1652588" cy="16525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666751</xdr:colOff>
      <xdr:row>143</xdr:row>
      <xdr:rowOff>238125</xdr:rowOff>
    </xdr:from>
    <xdr:to>
      <xdr:col>9</xdr:col>
      <xdr:colOff>513784</xdr:colOff>
      <xdr:row>143</xdr:row>
      <xdr:rowOff>1828800</xdr:rowOff>
    </xdr:to>
    <xdr:pic>
      <xdr:nvPicPr>
        <xdr:cNvPr id="70" name="Imagem 275" descr="Imagem 275"/>
        <xdr:cNvPicPr>
          <a:picLocks noChangeAspect="1"/>
        </xdr:cNvPicPr>
      </xdr:nvPicPr>
      <xdr:blipFill>
        <a:blip r:embed="rId58">
          <a:extLst/>
        </a:blip>
        <a:stretch>
          <a:fillRect/>
        </a:stretch>
      </xdr:blipFill>
      <xdr:spPr>
        <a:xfrm>
          <a:off x="13493751" y="82505550"/>
          <a:ext cx="1155134" cy="15906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508000</xdr:colOff>
      <xdr:row>336</xdr:row>
      <xdr:rowOff>317504</xdr:rowOff>
    </xdr:from>
    <xdr:to>
      <xdr:col>9</xdr:col>
      <xdr:colOff>519794</xdr:colOff>
      <xdr:row>336</xdr:row>
      <xdr:rowOff>1638205</xdr:rowOff>
    </xdr:to>
    <xdr:pic>
      <xdr:nvPicPr>
        <xdr:cNvPr id="71" name="Imagem 286" descr="Imagem 286"/>
        <xdr:cNvPicPr>
          <a:picLocks noChangeAspect="1"/>
        </xdr:cNvPicPr>
      </xdr:nvPicPr>
      <xdr:blipFill>
        <a:blip r:embed="rId16">
          <a:extLst/>
        </a:blip>
        <a:stretch>
          <a:fillRect/>
        </a:stretch>
      </xdr:blipFill>
      <xdr:spPr>
        <a:xfrm>
          <a:off x="13335000" y="370235484"/>
          <a:ext cx="1319895" cy="13207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205</xdr:row>
      <xdr:rowOff>476250</xdr:rowOff>
    </xdr:from>
    <xdr:to>
      <xdr:col>9</xdr:col>
      <xdr:colOff>619282</xdr:colOff>
      <xdr:row>205</xdr:row>
      <xdr:rowOff>1904999</xdr:rowOff>
    </xdr:to>
    <xdr:pic>
      <xdr:nvPicPr>
        <xdr:cNvPr id="72" name="Imagem 385" descr="Imagem 385"/>
        <xdr:cNvPicPr>
          <a:picLocks noChangeAspect="1"/>
        </xdr:cNvPicPr>
      </xdr:nvPicPr>
      <xdr:blipFill>
        <a:blip r:embed="rId59">
          <a:extLst/>
        </a:blip>
        <a:stretch>
          <a:fillRect/>
        </a:stretch>
      </xdr:blipFill>
      <xdr:spPr>
        <a:xfrm>
          <a:off x="13327062" y="152104725"/>
          <a:ext cx="1427321" cy="14287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381001</xdr:colOff>
      <xdr:row>206</xdr:row>
      <xdr:rowOff>284088</xdr:rowOff>
    </xdr:from>
    <xdr:to>
      <xdr:col>9</xdr:col>
      <xdr:colOff>739775</xdr:colOff>
      <xdr:row>206</xdr:row>
      <xdr:rowOff>1952630</xdr:rowOff>
    </xdr:to>
    <xdr:pic>
      <xdr:nvPicPr>
        <xdr:cNvPr id="73" name="Imagem 386" descr="Imagem 386"/>
        <xdr:cNvPicPr>
          <a:picLocks noChangeAspect="1"/>
        </xdr:cNvPicPr>
      </xdr:nvPicPr>
      <xdr:blipFill>
        <a:blip r:embed="rId60">
          <a:extLst/>
        </a:blip>
        <a:stretch>
          <a:fillRect/>
        </a:stretch>
      </xdr:blipFill>
      <xdr:spPr>
        <a:xfrm>
          <a:off x="13208001" y="154008063"/>
          <a:ext cx="1666875" cy="166854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207</xdr:row>
      <xdr:rowOff>342155</xdr:rowOff>
    </xdr:from>
    <xdr:to>
      <xdr:col>9</xdr:col>
      <xdr:colOff>811212</xdr:colOff>
      <xdr:row>207</xdr:row>
      <xdr:rowOff>1962154</xdr:rowOff>
    </xdr:to>
    <xdr:pic>
      <xdr:nvPicPr>
        <xdr:cNvPr id="74" name="Imagem 387" descr="Imagem 387"/>
        <xdr:cNvPicPr>
          <a:picLocks noChangeAspect="1"/>
        </xdr:cNvPicPr>
      </xdr:nvPicPr>
      <xdr:blipFill>
        <a:blip r:embed="rId61">
          <a:extLst/>
        </a:blip>
        <a:stretch>
          <a:fillRect/>
        </a:stretch>
      </xdr:blipFill>
      <xdr:spPr>
        <a:xfrm>
          <a:off x="13327062" y="156161630"/>
          <a:ext cx="1619251" cy="162000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428626</xdr:colOff>
      <xdr:row>208</xdr:row>
      <xdr:rowOff>182562</xdr:rowOff>
    </xdr:from>
    <xdr:to>
      <xdr:col>9</xdr:col>
      <xdr:colOff>891195</xdr:colOff>
      <xdr:row>208</xdr:row>
      <xdr:rowOff>1958973</xdr:rowOff>
    </xdr:to>
    <xdr:pic>
      <xdr:nvPicPr>
        <xdr:cNvPr id="75" name="Imagem 389" descr="Imagem 389"/>
        <xdr:cNvPicPr>
          <a:picLocks noChangeAspect="1"/>
        </xdr:cNvPicPr>
      </xdr:nvPicPr>
      <xdr:blipFill>
        <a:blip r:embed="rId62">
          <a:extLst/>
        </a:blip>
        <a:stretch>
          <a:fillRect/>
        </a:stretch>
      </xdr:blipFill>
      <xdr:spPr>
        <a:xfrm>
          <a:off x="13255626" y="158097537"/>
          <a:ext cx="1770670" cy="177641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563562</xdr:colOff>
      <xdr:row>368</xdr:row>
      <xdr:rowOff>318273</xdr:rowOff>
    </xdr:from>
    <xdr:to>
      <xdr:col>9</xdr:col>
      <xdr:colOff>803274</xdr:colOff>
      <xdr:row>368</xdr:row>
      <xdr:rowOff>1866858</xdr:rowOff>
    </xdr:to>
    <xdr:pic>
      <xdr:nvPicPr>
        <xdr:cNvPr id="76" name="Imagem 390" descr="Imagem 390"/>
        <xdr:cNvPicPr>
          <a:picLocks noChangeAspect="1"/>
        </xdr:cNvPicPr>
      </xdr:nvPicPr>
      <xdr:blipFill>
        <a:blip r:embed="rId63">
          <a:extLst/>
        </a:blip>
        <a:stretch>
          <a:fillRect/>
        </a:stretch>
      </xdr:blipFill>
      <xdr:spPr>
        <a:xfrm>
          <a:off x="13390562" y="427595803"/>
          <a:ext cx="1547813" cy="15485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364</xdr:row>
      <xdr:rowOff>357167</xdr:rowOff>
    </xdr:from>
    <xdr:to>
      <xdr:col>9</xdr:col>
      <xdr:colOff>756302</xdr:colOff>
      <xdr:row>364</xdr:row>
      <xdr:rowOff>1824017</xdr:rowOff>
    </xdr:to>
    <xdr:pic>
      <xdr:nvPicPr>
        <xdr:cNvPr id="77" name="Imagem 358" descr="Imagem 358"/>
        <xdr:cNvPicPr>
          <a:picLocks noChangeAspect="1"/>
        </xdr:cNvPicPr>
      </xdr:nvPicPr>
      <xdr:blipFill>
        <a:blip r:embed="rId64">
          <a:extLst/>
        </a:blip>
        <a:stretch>
          <a:fillRect/>
        </a:stretch>
      </xdr:blipFill>
      <xdr:spPr>
        <a:xfrm>
          <a:off x="13350875" y="419252697"/>
          <a:ext cx="1540528" cy="14668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452439</xdr:colOff>
      <xdr:row>365</xdr:row>
      <xdr:rowOff>333355</xdr:rowOff>
    </xdr:from>
    <xdr:to>
      <xdr:col>9</xdr:col>
      <xdr:colOff>739776</xdr:colOff>
      <xdr:row>365</xdr:row>
      <xdr:rowOff>1928792</xdr:rowOff>
    </xdr:to>
    <xdr:pic>
      <xdr:nvPicPr>
        <xdr:cNvPr id="78" name="Imagem 368" descr="Imagem 368"/>
        <xdr:cNvPicPr>
          <a:picLocks noChangeAspect="1"/>
        </xdr:cNvPicPr>
      </xdr:nvPicPr>
      <xdr:blipFill>
        <a:blip r:embed="rId65">
          <a:extLst/>
        </a:blip>
        <a:stretch>
          <a:fillRect/>
        </a:stretch>
      </xdr:blipFill>
      <xdr:spPr>
        <a:xfrm>
          <a:off x="13279439" y="421324385"/>
          <a:ext cx="1595438" cy="15954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452439</xdr:colOff>
      <xdr:row>366</xdr:row>
      <xdr:rowOff>285730</xdr:rowOff>
    </xdr:from>
    <xdr:to>
      <xdr:col>9</xdr:col>
      <xdr:colOff>787401</xdr:colOff>
      <xdr:row>366</xdr:row>
      <xdr:rowOff>1928792</xdr:rowOff>
    </xdr:to>
    <xdr:pic>
      <xdr:nvPicPr>
        <xdr:cNvPr id="79" name="Imagem 371" descr="Imagem 371"/>
        <xdr:cNvPicPr>
          <a:picLocks noChangeAspect="1"/>
        </xdr:cNvPicPr>
      </xdr:nvPicPr>
      <xdr:blipFill>
        <a:blip r:embed="rId66">
          <a:extLst/>
        </a:blip>
        <a:stretch>
          <a:fillRect/>
        </a:stretch>
      </xdr:blipFill>
      <xdr:spPr>
        <a:xfrm>
          <a:off x="13279439" y="423372260"/>
          <a:ext cx="1643062" cy="16430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642937</xdr:colOff>
      <xdr:row>416</xdr:row>
      <xdr:rowOff>261917</xdr:rowOff>
    </xdr:from>
    <xdr:to>
      <xdr:col>9</xdr:col>
      <xdr:colOff>192085</xdr:colOff>
      <xdr:row>416</xdr:row>
      <xdr:rowOff>1741797</xdr:rowOff>
    </xdr:to>
    <xdr:pic>
      <xdr:nvPicPr>
        <xdr:cNvPr id="80" name="Imagem 393" descr="Imagem 393"/>
        <xdr:cNvPicPr>
          <a:picLocks noChangeAspect="1"/>
        </xdr:cNvPicPr>
      </xdr:nvPicPr>
      <xdr:blipFill>
        <a:blip r:embed="rId67">
          <a:extLst/>
        </a:blip>
        <a:stretch>
          <a:fillRect/>
        </a:stretch>
      </xdr:blipFill>
      <xdr:spPr>
        <a:xfrm>
          <a:off x="13469937" y="489918672"/>
          <a:ext cx="857249" cy="147988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290512</xdr:colOff>
      <xdr:row>419</xdr:row>
      <xdr:rowOff>115867</xdr:rowOff>
    </xdr:from>
    <xdr:to>
      <xdr:col>9</xdr:col>
      <xdr:colOff>688787</xdr:colOff>
      <xdr:row>419</xdr:row>
      <xdr:rowOff>1833542</xdr:rowOff>
    </xdr:to>
    <xdr:pic>
      <xdr:nvPicPr>
        <xdr:cNvPr id="81" name="Imagem 419" descr="Imagem 419"/>
        <xdr:cNvPicPr>
          <a:picLocks noChangeAspect="1"/>
        </xdr:cNvPicPr>
      </xdr:nvPicPr>
      <xdr:blipFill>
        <a:blip r:embed="rId68">
          <a:extLst/>
        </a:blip>
        <a:stretch>
          <a:fillRect/>
        </a:stretch>
      </xdr:blipFill>
      <xdr:spPr>
        <a:xfrm>
          <a:off x="13117512" y="496059122"/>
          <a:ext cx="1706376" cy="17176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587376</xdr:colOff>
      <xdr:row>433</xdr:row>
      <xdr:rowOff>349230</xdr:rowOff>
    </xdr:from>
    <xdr:to>
      <xdr:col>9</xdr:col>
      <xdr:colOff>365125</xdr:colOff>
      <xdr:row>433</xdr:row>
      <xdr:rowOff>1435079</xdr:rowOff>
    </xdr:to>
    <xdr:pic>
      <xdr:nvPicPr>
        <xdr:cNvPr id="82" name="Imagem 424" descr="Imagem 424"/>
        <xdr:cNvPicPr>
          <a:picLocks noChangeAspect="1"/>
        </xdr:cNvPicPr>
      </xdr:nvPicPr>
      <xdr:blipFill>
        <a:blip r:embed="rId69">
          <a:extLst/>
        </a:blip>
        <a:stretch>
          <a:fillRect/>
        </a:stretch>
      </xdr:blipFill>
      <xdr:spPr>
        <a:xfrm>
          <a:off x="13414376" y="524162635"/>
          <a:ext cx="1085850" cy="10858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309560</xdr:colOff>
      <xdr:row>446</xdr:row>
      <xdr:rowOff>214292</xdr:rowOff>
    </xdr:from>
    <xdr:to>
      <xdr:col>9</xdr:col>
      <xdr:colOff>792160</xdr:colOff>
      <xdr:row>446</xdr:row>
      <xdr:rowOff>1833541</xdr:rowOff>
    </xdr:to>
    <xdr:pic>
      <xdr:nvPicPr>
        <xdr:cNvPr id="83" name="Imagem 434" descr="Imagem 434"/>
        <xdr:cNvPicPr>
          <a:picLocks noChangeAspect="1"/>
        </xdr:cNvPicPr>
      </xdr:nvPicPr>
      <xdr:blipFill>
        <a:blip r:embed="rId70">
          <a:extLst/>
        </a:blip>
        <a:stretch>
          <a:fillRect/>
        </a:stretch>
      </xdr:blipFill>
      <xdr:spPr>
        <a:xfrm>
          <a:off x="13136560" y="538172322"/>
          <a:ext cx="1790700" cy="16192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412751</xdr:colOff>
      <xdr:row>201</xdr:row>
      <xdr:rowOff>736604</xdr:rowOff>
    </xdr:from>
    <xdr:to>
      <xdr:col>9</xdr:col>
      <xdr:colOff>529590</xdr:colOff>
      <xdr:row>201</xdr:row>
      <xdr:rowOff>1784355</xdr:rowOff>
    </xdr:to>
    <xdr:pic>
      <xdr:nvPicPr>
        <xdr:cNvPr id="84" name="Imagem 435" descr="Imagem 435"/>
        <xdr:cNvPicPr>
          <a:picLocks noChangeAspect="1"/>
        </xdr:cNvPicPr>
      </xdr:nvPicPr>
      <xdr:blipFill>
        <a:blip r:embed="rId71">
          <a:extLst/>
        </a:blip>
        <a:srcRect l="0" t="12499" r="0" b="13970"/>
        <a:stretch>
          <a:fillRect/>
        </a:stretch>
      </xdr:blipFill>
      <xdr:spPr>
        <a:xfrm>
          <a:off x="13239751" y="143983079"/>
          <a:ext cx="1424940" cy="104775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523873</xdr:colOff>
      <xdr:row>166</xdr:row>
      <xdr:rowOff>273050</xdr:rowOff>
    </xdr:from>
    <xdr:to>
      <xdr:col>9</xdr:col>
      <xdr:colOff>882648</xdr:colOff>
      <xdr:row>166</xdr:row>
      <xdr:rowOff>1939925</xdr:rowOff>
    </xdr:to>
    <xdr:pic>
      <xdr:nvPicPr>
        <xdr:cNvPr id="85" name="Imagem 472" descr="Imagem 472"/>
        <xdr:cNvPicPr>
          <a:picLocks noChangeAspect="1"/>
        </xdr:cNvPicPr>
      </xdr:nvPicPr>
      <xdr:blipFill>
        <a:blip r:embed="rId72">
          <a:extLst/>
        </a:blip>
        <a:stretch>
          <a:fillRect/>
        </a:stretch>
      </xdr:blipFill>
      <xdr:spPr>
        <a:xfrm>
          <a:off x="13350873" y="106772075"/>
          <a:ext cx="1666876" cy="16668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476251</xdr:colOff>
      <xdr:row>191</xdr:row>
      <xdr:rowOff>189755</xdr:rowOff>
    </xdr:from>
    <xdr:to>
      <xdr:col>9</xdr:col>
      <xdr:colOff>977901</xdr:colOff>
      <xdr:row>191</xdr:row>
      <xdr:rowOff>1995484</xdr:rowOff>
    </xdr:to>
    <xdr:pic>
      <xdr:nvPicPr>
        <xdr:cNvPr id="86" name="Imagem 476" descr="Imagem 476"/>
        <xdr:cNvPicPr>
          <a:picLocks noChangeAspect="1"/>
        </xdr:cNvPicPr>
      </xdr:nvPicPr>
      <xdr:blipFill>
        <a:blip r:embed="rId73">
          <a:extLst/>
        </a:blip>
        <a:stretch>
          <a:fillRect/>
        </a:stretch>
      </xdr:blipFill>
      <xdr:spPr>
        <a:xfrm>
          <a:off x="13303251" y="123452780"/>
          <a:ext cx="1809751" cy="180573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457200</xdr:colOff>
      <xdr:row>220</xdr:row>
      <xdr:rowOff>247650</xdr:rowOff>
    </xdr:from>
    <xdr:to>
      <xdr:col>9</xdr:col>
      <xdr:colOff>501650</xdr:colOff>
      <xdr:row>220</xdr:row>
      <xdr:rowOff>1600200</xdr:rowOff>
    </xdr:to>
    <xdr:pic>
      <xdr:nvPicPr>
        <xdr:cNvPr id="87" name="Imagem 477" descr="Imagem 477"/>
        <xdr:cNvPicPr>
          <a:picLocks noChangeAspect="1"/>
        </xdr:cNvPicPr>
      </xdr:nvPicPr>
      <xdr:blipFill>
        <a:blip r:embed="rId74">
          <a:extLst/>
        </a:blip>
        <a:stretch>
          <a:fillRect/>
        </a:stretch>
      </xdr:blipFill>
      <xdr:spPr>
        <a:xfrm>
          <a:off x="13284200" y="178336575"/>
          <a:ext cx="1352550" cy="13525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7935</xdr:colOff>
      <xdr:row>486</xdr:row>
      <xdr:rowOff>333355</xdr:rowOff>
    </xdr:from>
    <xdr:to>
      <xdr:col>9</xdr:col>
      <xdr:colOff>188306</xdr:colOff>
      <xdr:row>486</xdr:row>
      <xdr:rowOff>1801792</xdr:rowOff>
    </xdr:to>
    <xdr:pic>
      <xdr:nvPicPr>
        <xdr:cNvPr id="88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2834935" y="598251260"/>
          <a:ext cx="1488472" cy="14684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412751</xdr:colOff>
      <xdr:row>557</xdr:row>
      <xdr:rowOff>428605</xdr:rowOff>
    </xdr:from>
    <xdr:to>
      <xdr:col>9</xdr:col>
      <xdr:colOff>895762</xdr:colOff>
      <xdr:row>557</xdr:row>
      <xdr:rowOff>1801792</xdr:rowOff>
    </xdr:to>
    <xdr:pic>
      <xdr:nvPicPr>
        <xdr:cNvPr id="89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3239751" y="719294960"/>
          <a:ext cx="1791112" cy="1373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349250</xdr:colOff>
      <xdr:row>271</xdr:row>
      <xdr:rowOff>444504</xdr:rowOff>
    </xdr:from>
    <xdr:to>
      <xdr:col>9</xdr:col>
      <xdr:colOff>415167</xdr:colOff>
      <xdr:row>271</xdr:row>
      <xdr:rowOff>1823329</xdr:rowOff>
    </xdr:to>
    <xdr:pic>
      <xdr:nvPicPr>
        <xdr:cNvPr id="90" name="Imagem 495" descr="Imagem 495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13176250" y="263539609"/>
          <a:ext cx="1374018" cy="13788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349250</xdr:colOff>
      <xdr:row>272</xdr:row>
      <xdr:rowOff>444504</xdr:rowOff>
    </xdr:from>
    <xdr:to>
      <xdr:col>9</xdr:col>
      <xdr:colOff>415167</xdr:colOff>
      <xdr:row>272</xdr:row>
      <xdr:rowOff>1823329</xdr:rowOff>
    </xdr:to>
    <xdr:pic>
      <xdr:nvPicPr>
        <xdr:cNvPr id="91" name="Imagem 499" descr="Imagem 499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13176250" y="265635109"/>
          <a:ext cx="1374018" cy="13788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349250</xdr:colOff>
      <xdr:row>273</xdr:row>
      <xdr:rowOff>444504</xdr:rowOff>
    </xdr:from>
    <xdr:to>
      <xdr:col>9</xdr:col>
      <xdr:colOff>415167</xdr:colOff>
      <xdr:row>273</xdr:row>
      <xdr:rowOff>1823329</xdr:rowOff>
    </xdr:to>
    <xdr:pic>
      <xdr:nvPicPr>
        <xdr:cNvPr id="92" name="Imagem 500" descr="Imagem 500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13176250" y="267730609"/>
          <a:ext cx="1374018" cy="13788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508001</xdr:colOff>
      <xdr:row>266</xdr:row>
      <xdr:rowOff>261942</xdr:rowOff>
    </xdr:from>
    <xdr:to>
      <xdr:col>9</xdr:col>
      <xdr:colOff>739777</xdr:colOff>
      <xdr:row>266</xdr:row>
      <xdr:rowOff>1801818</xdr:rowOff>
    </xdr:to>
    <xdr:pic>
      <xdr:nvPicPr>
        <xdr:cNvPr id="93" name="Imagem 505" descr="Imagem 505"/>
        <xdr:cNvPicPr>
          <a:picLocks noChangeAspect="1"/>
        </xdr:cNvPicPr>
      </xdr:nvPicPr>
      <xdr:blipFill>
        <a:blip r:embed="rId77">
          <a:extLst/>
        </a:blip>
        <a:stretch>
          <a:fillRect/>
        </a:stretch>
      </xdr:blipFill>
      <xdr:spPr>
        <a:xfrm>
          <a:off x="13335001" y="252879547"/>
          <a:ext cx="1539877" cy="153987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508000</xdr:colOff>
      <xdr:row>258</xdr:row>
      <xdr:rowOff>317504</xdr:rowOff>
    </xdr:from>
    <xdr:to>
      <xdr:col>9</xdr:col>
      <xdr:colOff>841300</xdr:colOff>
      <xdr:row>258</xdr:row>
      <xdr:rowOff>1825630</xdr:rowOff>
    </xdr:to>
    <xdr:pic>
      <xdr:nvPicPr>
        <xdr:cNvPr id="94" name="Imagem 527" descr="Imagem 527"/>
        <xdr:cNvPicPr>
          <a:picLocks noChangeAspect="1"/>
        </xdr:cNvPicPr>
      </xdr:nvPicPr>
      <xdr:blipFill>
        <a:blip r:embed="rId78">
          <a:extLst/>
        </a:blip>
        <a:stretch>
          <a:fillRect/>
        </a:stretch>
      </xdr:blipFill>
      <xdr:spPr>
        <a:xfrm>
          <a:off x="13335000" y="236952159"/>
          <a:ext cx="1641401" cy="1508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295</xdr:row>
      <xdr:rowOff>254004</xdr:rowOff>
    </xdr:from>
    <xdr:to>
      <xdr:col>9</xdr:col>
      <xdr:colOff>889559</xdr:colOff>
      <xdr:row>295</xdr:row>
      <xdr:rowOff>1663705</xdr:rowOff>
    </xdr:to>
    <xdr:pic>
      <xdr:nvPicPr>
        <xdr:cNvPr id="95" name="Imagem 532" descr="Imagem 532"/>
        <xdr:cNvPicPr>
          <a:picLocks noChangeAspect="1"/>
        </xdr:cNvPicPr>
      </xdr:nvPicPr>
      <xdr:blipFill>
        <a:blip r:embed="rId79">
          <a:extLst/>
        </a:blip>
        <a:stretch>
          <a:fillRect/>
        </a:stretch>
      </xdr:blipFill>
      <xdr:spPr>
        <a:xfrm>
          <a:off x="13255625" y="289809559"/>
          <a:ext cx="1769035" cy="14097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587375</xdr:colOff>
      <xdr:row>291</xdr:row>
      <xdr:rowOff>381004</xdr:rowOff>
    </xdr:from>
    <xdr:to>
      <xdr:col>9</xdr:col>
      <xdr:colOff>701675</xdr:colOff>
      <xdr:row>291</xdr:row>
      <xdr:rowOff>1803405</xdr:rowOff>
    </xdr:to>
    <xdr:pic>
      <xdr:nvPicPr>
        <xdr:cNvPr id="96" name="Imagem 536" descr="Imagem 536"/>
        <xdr:cNvPicPr>
          <a:picLocks noChangeAspect="1"/>
        </xdr:cNvPicPr>
      </xdr:nvPicPr>
      <xdr:blipFill>
        <a:blip r:embed="rId80">
          <a:extLst/>
        </a:blip>
        <a:stretch>
          <a:fillRect/>
        </a:stretch>
      </xdr:blipFill>
      <xdr:spPr>
        <a:xfrm>
          <a:off x="13414375" y="287841059"/>
          <a:ext cx="1422400" cy="14224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508000</xdr:colOff>
      <xdr:row>378</xdr:row>
      <xdr:rowOff>349230</xdr:rowOff>
    </xdr:from>
    <xdr:to>
      <xdr:col>9</xdr:col>
      <xdr:colOff>784755</xdr:colOff>
      <xdr:row>378</xdr:row>
      <xdr:rowOff>1936730</xdr:rowOff>
    </xdr:to>
    <xdr:pic>
      <xdr:nvPicPr>
        <xdr:cNvPr id="97" name="Imagem 551" descr="Imagem 551"/>
        <xdr:cNvPicPr>
          <a:picLocks noChangeAspect="1"/>
        </xdr:cNvPicPr>
      </xdr:nvPicPr>
      <xdr:blipFill>
        <a:blip r:embed="rId81">
          <a:extLst/>
        </a:blip>
        <a:stretch>
          <a:fillRect/>
        </a:stretch>
      </xdr:blipFill>
      <xdr:spPr>
        <a:xfrm>
          <a:off x="13335000" y="446486260"/>
          <a:ext cx="1584856" cy="1587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460376</xdr:colOff>
      <xdr:row>551</xdr:row>
      <xdr:rowOff>595292</xdr:rowOff>
    </xdr:from>
    <xdr:to>
      <xdr:col>9</xdr:col>
      <xdr:colOff>631333</xdr:colOff>
      <xdr:row>551</xdr:row>
      <xdr:rowOff>1851402</xdr:rowOff>
    </xdr:to>
    <xdr:pic>
      <xdr:nvPicPr>
        <xdr:cNvPr id="98" name="Imagem 51" descr="Imagem 51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3287376" y="706888647"/>
          <a:ext cx="1479058" cy="125611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549</xdr:row>
      <xdr:rowOff>500042</xdr:rowOff>
    </xdr:from>
    <xdr:to>
      <xdr:col>9</xdr:col>
      <xdr:colOff>495879</xdr:colOff>
      <xdr:row>549</xdr:row>
      <xdr:rowOff>1708527</xdr:rowOff>
    </xdr:to>
    <xdr:pic>
      <xdr:nvPicPr>
        <xdr:cNvPr id="99" name="Imagem 51" descr="Imagem 51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3208000" y="704697897"/>
          <a:ext cx="1422980" cy="12084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571501</xdr:colOff>
      <xdr:row>530</xdr:row>
      <xdr:rowOff>333355</xdr:rowOff>
    </xdr:from>
    <xdr:to>
      <xdr:col>9</xdr:col>
      <xdr:colOff>755651</xdr:colOff>
      <xdr:row>530</xdr:row>
      <xdr:rowOff>1825605</xdr:rowOff>
    </xdr:to>
    <xdr:pic>
      <xdr:nvPicPr>
        <xdr:cNvPr id="100" name="Imagem 575" descr="Imagem 575"/>
        <xdr:cNvPicPr>
          <a:picLocks noChangeAspect="1"/>
        </xdr:cNvPicPr>
      </xdr:nvPicPr>
      <xdr:blipFill>
        <a:blip r:embed="rId83">
          <a:extLst/>
        </a:blip>
        <a:stretch>
          <a:fillRect/>
        </a:stretch>
      </xdr:blipFill>
      <xdr:spPr>
        <a:xfrm>
          <a:off x="13398501" y="676146710"/>
          <a:ext cx="1492251" cy="1492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460375</xdr:colOff>
      <xdr:row>528</xdr:row>
      <xdr:rowOff>500042</xdr:rowOff>
    </xdr:from>
    <xdr:to>
      <xdr:col>9</xdr:col>
      <xdr:colOff>644525</xdr:colOff>
      <xdr:row>528</xdr:row>
      <xdr:rowOff>1992292</xdr:rowOff>
    </xdr:to>
    <xdr:pic>
      <xdr:nvPicPr>
        <xdr:cNvPr id="101" name="Imagem 580" descr="Imagem 580"/>
        <xdr:cNvPicPr>
          <a:picLocks noChangeAspect="1"/>
        </xdr:cNvPicPr>
      </xdr:nvPicPr>
      <xdr:blipFill>
        <a:blip r:embed="rId83">
          <a:extLst/>
        </a:blip>
        <a:stretch>
          <a:fillRect/>
        </a:stretch>
      </xdr:blipFill>
      <xdr:spPr>
        <a:xfrm>
          <a:off x="13287375" y="674217897"/>
          <a:ext cx="1492250" cy="1492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590</xdr:row>
      <xdr:rowOff>237261</xdr:rowOff>
    </xdr:from>
    <xdr:to>
      <xdr:col>9</xdr:col>
      <xdr:colOff>811212</xdr:colOff>
      <xdr:row>590</xdr:row>
      <xdr:rowOff>1904980</xdr:rowOff>
    </xdr:to>
    <xdr:pic>
      <xdr:nvPicPr>
        <xdr:cNvPr id="102" name="Imagem 502" descr="Imagem 502"/>
        <xdr:cNvPicPr>
          <a:picLocks noChangeAspect="1"/>
        </xdr:cNvPicPr>
      </xdr:nvPicPr>
      <xdr:blipFill>
        <a:blip r:embed="rId84">
          <a:extLst/>
        </a:blip>
        <a:stretch>
          <a:fillRect/>
        </a:stretch>
      </xdr:blipFill>
      <xdr:spPr>
        <a:xfrm>
          <a:off x="13279437" y="775872616"/>
          <a:ext cx="1666876" cy="166772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589</xdr:row>
      <xdr:rowOff>341838</xdr:rowOff>
    </xdr:from>
    <xdr:to>
      <xdr:col>9</xdr:col>
      <xdr:colOff>739775</xdr:colOff>
      <xdr:row>589</xdr:row>
      <xdr:rowOff>1866880</xdr:rowOff>
    </xdr:to>
    <xdr:pic>
      <xdr:nvPicPr>
        <xdr:cNvPr id="103" name="Imagem 513" descr="Imagem 513"/>
        <xdr:cNvPicPr>
          <a:picLocks noChangeAspect="1"/>
        </xdr:cNvPicPr>
      </xdr:nvPicPr>
      <xdr:blipFill>
        <a:blip r:embed="rId85">
          <a:extLst/>
        </a:blip>
        <a:stretch>
          <a:fillRect/>
        </a:stretch>
      </xdr:blipFill>
      <xdr:spPr>
        <a:xfrm>
          <a:off x="13350875" y="773881693"/>
          <a:ext cx="1524000" cy="152504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590</xdr:row>
      <xdr:rowOff>2095480</xdr:rowOff>
    </xdr:from>
    <xdr:to>
      <xdr:col>9</xdr:col>
      <xdr:colOff>763587</xdr:colOff>
      <xdr:row>596</xdr:row>
      <xdr:rowOff>1667698</xdr:rowOff>
    </xdr:to>
    <xdr:pic>
      <xdr:nvPicPr>
        <xdr:cNvPr id="104" name="Imagem 591" descr="Imagem 591"/>
        <xdr:cNvPicPr>
          <a:picLocks noChangeAspect="1"/>
        </xdr:cNvPicPr>
      </xdr:nvPicPr>
      <xdr:blipFill>
        <a:blip r:embed="rId84">
          <a:extLst/>
        </a:blip>
        <a:stretch>
          <a:fillRect/>
        </a:stretch>
      </xdr:blipFill>
      <xdr:spPr>
        <a:xfrm>
          <a:off x="13231812" y="777730835"/>
          <a:ext cx="1666876" cy="166771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598</xdr:row>
      <xdr:rowOff>285730</xdr:rowOff>
    </xdr:from>
    <xdr:to>
      <xdr:col>9</xdr:col>
      <xdr:colOff>739775</xdr:colOff>
      <xdr:row>598</xdr:row>
      <xdr:rowOff>1953448</xdr:rowOff>
    </xdr:to>
    <xdr:pic>
      <xdr:nvPicPr>
        <xdr:cNvPr id="105" name="Imagem 593" descr="Imagem 593"/>
        <xdr:cNvPicPr>
          <a:picLocks noChangeAspect="1"/>
        </xdr:cNvPicPr>
      </xdr:nvPicPr>
      <xdr:blipFill>
        <a:blip r:embed="rId84">
          <a:extLst/>
        </a:blip>
        <a:stretch>
          <a:fillRect/>
        </a:stretch>
      </xdr:blipFill>
      <xdr:spPr>
        <a:xfrm>
          <a:off x="13208000" y="782207585"/>
          <a:ext cx="1666875" cy="166771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601</xdr:row>
      <xdr:rowOff>404792</xdr:rowOff>
    </xdr:from>
    <xdr:to>
      <xdr:col>9</xdr:col>
      <xdr:colOff>348271</xdr:colOff>
      <xdr:row>601</xdr:row>
      <xdr:rowOff>1571605</xdr:rowOff>
    </xdr:to>
    <xdr:sp>
      <xdr:nvSpPr>
        <xdr:cNvPr id="106" name="Imagem 600"/>
        <xdr:cNvSpPr/>
      </xdr:nvSpPr>
      <xdr:spPr>
        <a:xfrm flipV="1">
          <a:off x="13350875" y="787089147"/>
          <a:ext cx="1132497" cy="1166814"/>
        </a:xfrm>
        <a:prstGeom prst="rect">
          <a:avLst/>
        </a:prstGeom>
        <a:noFill/>
        <a:ln w="12700" cap="flat">
          <a:noFill/>
          <a:miter lim="400000"/>
        </a:ln>
        <a:effectLst/>
      </xdr:spPr>
      <xdr:txBody>
        <a:bodyPr/>
        <a:lstStyle/>
        <a:p>
          <a:pPr/>
        </a:p>
      </xdr:txBody>
    </xdr:sp>
    <xdr:clientData/>
  </xdr:twoCellAnchor>
  <xdr:twoCellAnchor>
    <xdr:from>
      <xdr:col>8</xdr:col>
      <xdr:colOff>209781</xdr:colOff>
      <xdr:row>485</xdr:row>
      <xdr:rowOff>436022</xdr:rowOff>
    </xdr:from>
    <xdr:to>
      <xdr:col>9</xdr:col>
      <xdr:colOff>675824</xdr:colOff>
      <xdr:row>485</xdr:row>
      <xdr:rowOff>2076268</xdr:rowOff>
    </xdr:to>
    <xdr:pic>
      <xdr:nvPicPr>
        <xdr:cNvPr id="107" name="Imagem 43" descr="Imagem 43"/>
        <xdr:cNvPicPr>
          <a:picLocks noChangeAspect="1"/>
        </xdr:cNvPicPr>
      </xdr:nvPicPr>
      <xdr:blipFill>
        <a:blip r:embed="rId86">
          <a:extLst/>
        </a:blip>
        <a:stretch>
          <a:fillRect/>
        </a:stretch>
      </xdr:blipFill>
      <xdr:spPr>
        <a:xfrm rot="18428762">
          <a:off x="13103730" y="596191478"/>
          <a:ext cx="1640246" cy="177414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484187</xdr:colOff>
      <xdr:row>126</xdr:row>
      <xdr:rowOff>357187</xdr:rowOff>
    </xdr:from>
    <xdr:to>
      <xdr:col>9</xdr:col>
      <xdr:colOff>868240</xdr:colOff>
      <xdr:row>126</xdr:row>
      <xdr:rowOff>1857374</xdr:rowOff>
    </xdr:to>
    <xdr:pic>
      <xdr:nvPicPr>
        <xdr:cNvPr id="108" name="Imagem 659" descr="Imagem 659"/>
        <xdr:cNvPicPr>
          <a:picLocks noChangeAspect="1"/>
        </xdr:cNvPicPr>
      </xdr:nvPicPr>
      <xdr:blipFill>
        <a:blip r:embed="rId87">
          <a:extLst/>
        </a:blip>
        <a:stretch>
          <a:fillRect/>
        </a:stretch>
      </xdr:blipFill>
      <xdr:spPr>
        <a:xfrm>
          <a:off x="13311187" y="52754212"/>
          <a:ext cx="1692154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508000</xdr:colOff>
      <xdr:row>363</xdr:row>
      <xdr:rowOff>222230</xdr:rowOff>
    </xdr:from>
    <xdr:to>
      <xdr:col>9</xdr:col>
      <xdr:colOff>781459</xdr:colOff>
      <xdr:row>363</xdr:row>
      <xdr:rowOff>1809730</xdr:rowOff>
    </xdr:to>
    <xdr:pic>
      <xdr:nvPicPr>
        <xdr:cNvPr id="109" name="Imagem 678" descr="Imagem 678"/>
        <xdr:cNvPicPr>
          <a:picLocks noChangeAspect="1"/>
        </xdr:cNvPicPr>
      </xdr:nvPicPr>
      <xdr:blipFill>
        <a:blip r:embed="rId88">
          <a:extLst/>
        </a:blip>
        <a:stretch>
          <a:fillRect/>
        </a:stretch>
      </xdr:blipFill>
      <xdr:spPr>
        <a:xfrm>
          <a:off x="13335000" y="417022260"/>
          <a:ext cx="1581559" cy="1587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690562</xdr:colOff>
      <xdr:row>236</xdr:row>
      <xdr:rowOff>381004</xdr:rowOff>
    </xdr:from>
    <xdr:to>
      <xdr:col>9</xdr:col>
      <xdr:colOff>668339</xdr:colOff>
      <xdr:row>236</xdr:row>
      <xdr:rowOff>1666880</xdr:rowOff>
    </xdr:to>
    <xdr:pic>
      <xdr:nvPicPr>
        <xdr:cNvPr id="110" name="Imagem 685" descr="Imagem 685"/>
        <xdr:cNvPicPr>
          <a:picLocks noChangeAspect="1"/>
        </xdr:cNvPicPr>
      </xdr:nvPicPr>
      <xdr:blipFill>
        <a:blip r:embed="rId89">
          <a:extLst/>
        </a:blip>
        <a:stretch>
          <a:fillRect/>
        </a:stretch>
      </xdr:blipFill>
      <xdr:spPr>
        <a:xfrm>
          <a:off x="13517562" y="207678659"/>
          <a:ext cx="1285878" cy="12858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523873</xdr:colOff>
      <xdr:row>240</xdr:row>
      <xdr:rowOff>333379</xdr:rowOff>
    </xdr:from>
    <xdr:to>
      <xdr:col>9</xdr:col>
      <xdr:colOff>835023</xdr:colOff>
      <xdr:row>240</xdr:row>
      <xdr:rowOff>1945436</xdr:rowOff>
    </xdr:to>
    <xdr:pic>
      <xdr:nvPicPr>
        <xdr:cNvPr id="111" name="Imagem 687" descr="Imagem 687"/>
        <xdr:cNvPicPr>
          <a:picLocks noChangeAspect="1"/>
        </xdr:cNvPicPr>
      </xdr:nvPicPr>
      <xdr:blipFill>
        <a:blip r:embed="rId90">
          <a:extLst/>
        </a:blip>
        <a:stretch>
          <a:fillRect/>
        </a:stretch>
      </xdr:blipFill>
      <xdr:spPr>
        <a:xfrm>
          <a:off x="13350873" y="211822034"/>
          <a:ext cx="1619251" cy="161205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523876</xdr:colOff>
      <xdr:row>235</xdr:row>
      <xdr:rowOff>476254</xdr:rowOff>
    </xdr:from>
    <xdr:to>
      <xdr:col>9</xdr:col>
      <xdr:colOff>644526</xdr:colOff>
      <xdr:row>235</xdr:row>
      <xdr:rowOff>1905005</xdr:rowOff>
    </xdr:to>
    <xdr:pic>
      <xdr:nvPicPr>
        <xdr:cNvPr id="112" name="Imagem 688" descr="Imagem 688"/>
        <xdr:cNvPicPr>
          <a:picLocks noChangeAspect="1"/>
        </xdr:cNvPicPr>
      </xdr:nvPicPr>
      <xdr:blipFill>
        <a:blip r:embed="rId91">
          <a:extLst/>
        </a:blip>
        <a:stretch>
          <a:fillRect/>
        </a:stretch>
      </xdr:blipFill>
      <xdr:spPr>
        <a:xfrm>
          <a:off x="13350876" y="205678409"/>
          <a:ext cx="1428751" cy="1428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452439</xdr:colOff>
      <xdr:row>234</xdr:row>
      <xdr:rowOff>309567</xdr:rowOff>
    </xdr:from>
    <xdr:to>
      <xdr:col>9</xdr:col>
      <xdr:colOff>763589</xdr:colOff>
      <xdr:row>234</xdr:row>
      <xdr:rowOff>1928817</xdr:rowOff>
    </xdr:to>
    <xdr:pic>
      <xdr:nvPicPr>
        <xdr:cNvPr id="113" name="Imagem 718" descr="Imagem 718"/>
        <xdr:cNvPicPr>
          <a:picLocks noChangeAspect="1"/>
        </xdr:cNvPicPr>
      </xdr:nvPicPr>
      <xdr:blipFill>
        <a:blip r:embed="rId92">
          <a:extLst/>
        </a:blip>
        <a:stretch>
          <a:fillRect/>
        </a:stretch>
      </xdr:blipFill>
      <xdr:spPr>
        <a:xfrm>
          <a:off x="13279439" y="203416222"/>
          <a:ext cx="1619251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494</xdr:row>
      <xdr:rowOff>261917</xdr:rowOff>
    </xdr:from>
    <xdr:to>
      <xdr:col>9</xdr:col>
      <xdr:colOff>749300</xdr:colOff>
      <xdr:row>494</xdr:row>
      <xdr:rowOff>1819255</xdr:rowOff>
    </xdr:to>
    <xdr:pic>
      <xdr:nvPicPr>
        <xdr:cNvPr id="114" name="Imagem 633" descr="Imagem 633"/>
        <xdr:cNvPicPr>
          <a:picLocks noChangeAspect="1"/>
        </xdr:cNvPicPr>
      </xdr:nvPicPr>
      <xdr:blipFill>
        <a:blip r:embed="rId93">
          <a:extLst/>
        </a:blip>
        <a:stretch>
          <a:fillRect/>
        </a:stretch>
      </xdr:blipFill>
      <xdr:spPr>
        <a:xfrm>
          <a:off x="13327062" y="610752822"/>
          <a:ext cx="1557339" cy="15573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468312</xdr:colOff>
      <xdr:row>495</xdr:row>
      <xdr:rowOff>214292</xdr:rowOff>
    </xdr:from>
    <xdr:to>
      <xdr:col>9</xdr:col>
      <xdr:colOff>574674</xdr:colOff>
      <xdr:row>495</xdr:row>
      <xdr:rowOff>1628754</xdr:rowOff>
    </xdr:to>
    <xdr:pic>
      <xdr:nvPicPr>
        <xdr:cNvPr id="115" name="Imagem 642" descr="Imagem 642"/>
        <xdr:cNvPicPr>
          <a:picLocks noChangeAspect="1"/>
        </xdr:cNvPicPr>
      </xdr:nvPicPr>
      <xdr:blipFill>
        <a:blip r:embed="rId94">
          <a:extLst/>
        </a:blip>
        <a:stretch>
          <a:fillRect/>
        </a:stretch>
      </xdr:blipFill>
      <xdr:spPr>
        <a:xfrm>
          <a:off x="13295312" y="612800697"/>
          <a:ext cx="1414463" cy="14144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357189</xdr:colOff>
      <xdr:row>496</xdr:row>
      <xdr:rowOff>214292</xdr:rowOff>
    </xdr:from>
    <xdr:to>
      <xdr:col>9</xdr:col>
      <xdr:colOff>628651</xdr:colOff>
      <xdr:row>496</xdr:row>
      <xdr:rowOff>1793854</xdr:rowOff>
    </xdr:to>
    <xdr:pic>
      <xdr:nvPicPr>
        <xdr:cNvPr id="116" name="Imagem 665" descr="Imagem 665"/>
        <xdr:cNvPicPr>
          <a:picLocks noChangeAspect="1"/>
        </xdr:cNvPicPr>
      </xdr:nvPicPr>
      <xdr:blipFill>
        <a:blip r:embed="rId95">
          <a:extLst/>
        </a:blip>
        <a:stretch>
          <a:fillRect/>
        </a:stretch>
      </xdr:blipFill>
      <xdr:spPr>
        <a:xfrm>
          <a:off x="13184189" y="614896197"/>
          <a:ext cx="1579563" cy="15795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871538</xdr:colOff>
      <xdr:row>139</xdr:row>
      <xdr:rowOff>214312</xdr:rowOff>
    </xdr:from>
    <xdr:to>
      <xdr:col>9</xdr:col>
      <xdr:colOff>466810</xdr:colOff>
      <xdr:row>139</xdr:row>
      <xdr:rowOff>1728787</xdr:rowOff>
    </xdr:to>
    <xdr:pic>
      <xdr:nvPicPr>
        <xdr:cNvPr id="117" name="Imagem 708" descr="Imagem 708"/>
        <xdr:cNvPicPr>
          <a:picLocks noChangeAspect="1"/>
        </xdr:cNvPicPr>
      </xdr:nvPicPr>
      <xdr:blipFill>
        <a:blip r:embed="rId96">
          <a:extLst/>
        </a:blip>
        <a:srcRect l="19768" t="0" r="20930" b="581"/>
        <a:stretch>
          <a:fillRect/>
        </a:stretch>
      </xdr:blipFill>
      <xdr:spPr>
        <a:xfrm>
          <a:off x="13698538" y="76195237"/>
          <a:ext cx="903373" cy="15144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825500</xdr:colOff>
      <xdr:row>138</xdr:row>
      <xdr:rowOff>254000</xdr:rowOff>
    </xdr:from>
    <xdr:to>
      <xdr:col>9</xdr:col>
      <xdr:colOff>434064</xdr:colOff>
      <xdr:row>138</xdr:row>
      <xdr:rowOff>1658937</xdr:rowOff>
    </xdr:to>
    <xdr:pic>
      <xdr:nvPicPr>
        <xdr:cNvPr id="118" name="Imagem 723" descr="Imagem 723"/>
        <xdr:cNvPicPr>
          <a:picLocks noChangeAspect="1"/>
        </xdr:cNvPicPr>
      </xdr:nvPicPr>
      <xdr:blipFill>
        <a:blip r:embed="rId97">
          <a:extLst/>
        </a:blip>
        <a:stretch>
          <a:fillRect/>
        </a:stretch>
      </xdr:blipFill>
      <xdr:spPr>
        <a:xfrm>
          <a:off x="13652500" y="74139425"/>
          <a:ext cx="916665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420231</xdr:colOff>
      <xdr:row>123</xdr:row>
      <xdr:rowOff>190500</xdr:rowOff>
    </xdr:from>
    <xdr:to>
      <xdr:col>9</xdr:col>
      <xdr:colOff>854075</xdr:colOff>
      <xdr:row>123</xdr:row>
      <xdr:rowOff>1971675</xdr:rowOff>
    </xdr:to>
    <xdr:pic>
      <xdr:nvPicPr>
        <xdr:cNvPr id="119" name="Imagem 750" descr="Imagem 750"/>
        <xdr:cNvPicPr>
          <a:picLocks noChangeAspect="1"/>
        </xdr:cNvPicPr>
      </xdr:nvPicPr>
      <xdr:blipFill>
        <a:blip r:embed="rId98">
          <a:extLst/>
        </a:blip>
        <a:stretch>
          <a:fillRect/>
        </a:stretch>
      </xdr:blipFill>
      <xdr:spPr>
        <a:xfrm>
          <a:off x="13247231" y="46301025"/>
          <a:ext cx="1741944" cy="17811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571501</xdr:colOff>
      <xdr:row>344</xdr:row>
      <xdr:rowOff>282505</xdr:rowOff>
    </xdr:from>
    <xdr:to>
      <xdr:col>9</xdr:col>
      <xdr:colOff>787400</xdr:colOff>
      <xdr:row>344</xdr:row>
      <xdr:rowOff>1781172</xdr:rowOff>
    </xdr:to>
    <xdr:pic>
      <xdr:nvPicPr>
        <xdr:cNvPr id="120" name="Imagem 752" descr="Imagem 752"/>
        <xdr:cNvPicPr>
          <a:picLocks noChangeAspect="1"/>
        </xdr:cNvPicPr>
      </xdr:nvPicPr>
      <xdr:blipFill>
        <a:blip r:embed="rId99">
          <a:extLst/>
        </a:blip>
        <a:stretch>
          <a:fillRect/>
        </a:stretch>
      </xdr:blipFill>
      <xdr:spPr>
        <a:xfrm>
          <a:off x="13398501" y="383554535"/>
          <a:ext cx="1524000" cy="149866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571498</xdr:colOff>
      <xdr:row>247</xdr:row>
      <xdr:rowOff>238129</xdr:rowOff>
    </xdr:from>
    <xdr:to>
      <xdr:col>9</xdr:col>
      <xdr:colOff>857063</xdr:colOff>
      <xdr:row>247</xdr:row>
      <xdr:rowOff>1833567</xdr:rowOff>
    </xdr:to>
    <xdr:pic>
      <xdr:nvPicPr>
        <xdr:cNvPr id="121" name="Imagem 754" descr="Imagem 754"/>
        <xdr:cNvPicPr>
          <a:picLocks noChangeAspect="1"/>
        </xdr:cNvPicPr>
      </xdr:nvPicPr>
      <xdr:blipFill>
        <a:blip r:embed="rId100">
          <a:extLst/>
        </a:blip>
        <a:stretch>
          <a:fillRect/>
        </a:stretch>
      </xdr:blipFill>
      <xdr:spPr>
        <a:xfrm>
          <a:off x="13398498" y="220108784"/>
          <a:ext cx="1593666" cy="15954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714376</xdr:colOff>
      <xdr:row>380</xdr:row>
      <xdr:rowOff>333355</xdr:rowOff>
    </xdr:from>
    <xdr:to>
      <xdr:col>9</xdr:col>
      <xdr:colOff>909603</xdr:colOff>
      <xdr:row>380</xdr:row>
      <xdr:rowOff>1838305</xdr:rowOff>
    </xdr:to>
    <xdr:pic>
      <xdr:nvPicPr>
        <xdr:cNvPr id="122" name="Imagem 759" descr="Imagem 759"/>
        <xdr:cNvPicPr>
          <a:picLocks noChangeAspect="1"/>
        </xdr:cNvPicPr>
      </xdr:nvPicPr>
      <xdr:blipFill>
        <a:blip r:embed="rId101">
          <a:extLst/>
        </a:blip>
        <a:stretch>
          <a:fillRect/>
        </a:stretch>
      </xdr:blipFill>
      <xdr:spPr>
        <a:xfrm>
          <a:off x="13541376" y="450661385"/>
          <a:ext cx="1503328" cy="15049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190501</xdr:colOff>
      <xdr:row>226</xdr:row>
      <xdr:rowOff>666750</xdr:rowOff>
    </xdr:from>
    <xdr:to>
      <xdr:col>9</xdr:col>
      <xdr:colOff>931451</xdr:colOff>
      <xdr:row>226</xdr:row>
      <xdr:rowOff>1643062</xdr:rowOff>
    </xdr:to>
    <xdr:pic>
      <xdr:nvPicPr>
        <xdr:cNvPr id="123" name="Imagem 761" descr="Imagem 761"/>
        <xdr:cNvPicPr>
          <a:picLocks noChangeAspect="1"/>
        </xdr:cNvPicPr>
      </xdr:nvPicPr>
      <xdr:blipFill>
        <a:blip r:embed="rId102">
          <a:extLst/>
        </a:blip>
        <a:stretch>
          <a:fillRect/>
        </a:stretch>
      </xdr:blipFill>
      <xdr:spPr>
        <a:xfrm>
          <a:off x="13017501" y="189233175"/>
          <a:ext cx="2049051" cy="976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428626</xdr:colOff>
      <xdr:row>125</xdr:row>
      <xdr:rowOff>309562</xdr:rowOff>
    </xdr:from>
    <xdr:to>
      <xdr:col>9</xdr:col>
      <xdr:colOff>738692</xdr:colOff>
      <xdr:row>125</xdr:row>
      <xdr:rowOff>1857375</xdr:rowOff>
    </xdr:to>
    <xdr:pic>
      <xdr:nvPicPr>
        <xdr:cNvPr id="124" name="Imagem 2" descr="Imagem 2"/>
        <xdr:cNvPicPr>
          <a:picLocks noChangeAspect="1"/>
        </xdr:cNvPicPr>
      </xdr:nvPicPr>
      <xdr:blipFill>
        <a:blip r:embed="rId103">
          <a:extLst/>
        </a:blip>
        <a:stretch>
          <a:fillRect/>
        </a:stretch>
      </xdr:blipFill>
      <xdr:spPr>
        <a:xfrm>
          <a:off x="13255626" y="50611087"/>
          <a:ext cx="1618167" cy="15478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583</xdr:row>
      <xdr:rowOff>162053</xdr:rowOff>
    </xdr:from>
    <xdr:to>
      <xdr:col>9</xdr:col>
      <xdr:colOff>787400</xdr:colOff>
      <xdr:row>583</xdr:row>
      <xdr:rowOff>1885930</xdr:rowOff>
    </xdr:to>
    <xdr:pic>
      <xdr:nvPicPr>
        <xdr:cNvPr id="125" name="Imagem 716" descr="Imagem 716"/>
        <xdr:cNvPicPr>
          <a:picLocks noChangeAspect="1"/>
        </xdr:cNvPicPr>
      </xdr:nvPicPr>
      <xdr:blipFill>
        <a:blip r:embed="rId104">
          <a:extLst/>
        </a:blip>
        <a:stretch>
          <a:fillRect/>
        </a:stretch>
      </xdr:blipFill>
      <xdr:spPr>
        <a:xfrm>
          <a:off x="13327062" y="762652908"/>
          <a:ext cx="1595438" cy="172387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571500</xdr:colOff>
      <xdr:row>588</xdr:row>
      <xdr:rowOff>303490</xdr:rowOff>
    </xdr:from>
    <xdr:to>
      <xdr:col>9</xdr:col>
      <xdr:colOff>763587</xdr:colOff>
      <xdr:row>588</xdr:row>
      <xdr:rowOff>1719249</xdr:rowOff>
    </xdr:to>
    <xdr:pic>
      <xdr:nvPicPr>
        <xdr:cNvPr id="126" name="Imagem 728" descr="Imagem 728"/>
        <xdr:cNvPicPr>
          <a:picLocks noChangeAspect="1"/>
        </xdr:cNvPicPr>
      </xdr:nvPicPr>
      <xdr:blipFill>
        <a:blip r:embed="rId105">
          <a:extLst/>
        </a:blip>
        <a:stretch>
          <a:fillRect/>
        </a:stretch>
      </xdr:blipFill>
      <xdr:spPr>
        <a:xfrm>
          <a:off x="13398500" y="771747845"/>
          <a:ext cx="1500188" cy="141576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523873</xdr:colOff>
      <xdr:row>317</xdr:row>
      <xdr:rowOff>285754</xdr:rowOff>
    </xdr:from>
    <xdr:to>
      <xdr:col>9</xdr:col>
      <xdr:colOff>687386</xdr:colOff>
      <xdr:row>317</xdr:row>
      <xdr:rowOff>1757367</xdr:rowOff>
    </xdr:to>
    <xdr:pic>
      <xdr:nvPicPr>
        <xdr:cNvPr id="127" name="Imagem 790" descr="Imagem 790"/>
        <xdr:cNvPicPr>
          <a:picLocks noChangeAspect="1"/>
        </xdr:cNvPicPr>
      </xdr:nvPicPr>
      <xdr:blipFill>
        <a:blip r:embed="rId106">
          <a:extLst/>
        </a:blip>
        <a:stretch>
          <a:fillRect/>
        </a:stretch>
      </xdr:blipFill>
      <xdr:spPr>
        <a:xfrm>
          <a:off x="13350873" y="333065759"/>
          <a:ext cx="1471614" cy="14716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785815</xdr:colOff>
      <xdr:row>362</xdr:row>
      <xdr:rowOff>285754</xdr:rowOff>
    </xdr:from>
    <xdr:to>
      <xdr:col>9</xdr:col>
      <xdr:colOff>407811</xdr:colOff>
      <xdr:row>362</xdr:row>
      <xdr:rowOff>1962156</xdr:rowOff>
    </xdr:to>
    <xdr:pic>
      <xdr:nvPicPr>
        <xdr:cNvPr id="128" name="Imagem 803" descr="Imagem 803"/>
        <xdr:cNvPicPr>
          <a:picLocks noChangeAspect="1"/>
        </xdr:cNvPicPr>
      </xdr:nvPicPr>
      <xdr:blipFill>
        <a:blip r:embed="rId107">
          <a:extLst/>
        </a:blip>
        <a:stretch>
          <a:fillRect/>
        </a:stretch>
      </xdr:blipFill>
      <xdr:spPr>
        <a:xfrm>
          <a:off x="13612815" y="414990284"/>
          <a:ext cx="930097" cy="16764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595312</xdr:colOff>
      <xdr:row>422</xdr:row>
      <xdr:rowOff>273079</xdr:rowOff>
    </xdr:from>
    <xdr:to>
      <xdr:col>9</xdr:col>
      <xdr:colOff>620712</xdr:colOff>
      <xdr:row>422</xdr:row>
      <xdr:rowOff>1938295</xdr:rowOff>
    </xdr:to>
    <xdr:pic>
      <xdr:nvPicPr>
        <xdr:cNvPr id="129" name="Imagem 823" descr="Imagem 823"/>
        <xdr:cNvPicPr>
          <a:picLocks noChangeAspect="1"/>
        </xdr:cNvPicPr>
      </xdr:nvPicPr>
      <xdr:blipFill>
        <a:blip r:embed="rId108">
          <a:extLst/>
        </a:blip>
        <a:stretch>
          <a:fillRect/>
        </a:stretch>
      </xdr:blipFill>
      <xdr:spPr>
        <a:xfrm>
          <a:off x="13422312" y="502188509"/>
          <a:ext cx="1333501" cy="166521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456</xdr:row>
      <xdr:rowOff>357167</xdr:rowOff>
    </xdr:from>
    <xdr:to>
      <xdr:col>9</xdr:col>
      <xdr:colOff>620712</xdr:colOff>
      <xdr:row>456</xdr:row>
      <xdr:rowOff>1857355</xdr:rowOff>
    </xdr:to>
    <xdr:pic>
      <xdr:nvPicPr>
        <xdr:cNvPr id="130" name="Imagem 825" descr="Imagem 825"/>
        <xdr:cNvPicPr>
          <a:picLocks noChangeAspect="1"/>
        </xdr:cNvPicPr>
      </xdr:nvPicPr>
      <xdr:blipFill>
        <a:blip r:embed="rId109">
          <a:extLst/>
        </a:blip>
        <a:stretch>
          <a:fillRect/>
        </a:stretch>
      </xdr:blipFill>
      <xdr:spPr>
        <a:xfrm>
          <a:off x="13255625" y="557174697"/>
          <a:ext cx="1500188" cy="15001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571501</xdr:colOff>
      <xdr:row>493</xdr:row>
      <xdr:rowOff>190480</xdr:rowOff>
    </xdr:from>
    <xdr:to>
      <xdr:col>9</xdr:col>
      <xdr:colOff>820739</xdr:colOff>
      <xdr:row>493</xdr:row>
      <xdr:rowOff>1747818</xdr:rowOff>
    </xdr:to>
    <xdr:pic>
      <xdr:nvPicPr>
        <xdr:cNvPr id="131" name="Imagem 836" descr="Imagem 836"/>
        <xdr:cNvPicPr>
          <a:picLocks noChangeAspect="1"/>
        </xdr:cNvPicPr>
      </xdr:nvPicPr>
      <xdr:blipFill>
        <a:blip r:embed="rId93">
          <a:extLst/>
        </a:blip>
        <a:stretch>
          <a:fillRect/>
        </a:stretch>
      </xdr:blipFill>
      <xdr:spPr>
        <a:xfrm>
          <a:off x="13398501" y="608585885"/>
          <a:ext cx="1557339" cy="15573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357189</xdr:colOff>
      <xdr:row>483</xdr:row>
      <xdr:rowOff>159325</xdr:rowOff>
    </xdr:from>
    <xdr:to>
      <xdr:col>9</xdr:col>
      <xdr:colOff>787401</xdr:colOff>
      <xdr:row>483</xdr:row>
      <xdr:rowOff>1895464</xdr:rowOff>
    </xdr:to>
    <xdr:pic>
      <xdr:nvPicPr>
        <xdr:cNvPr id="132" name="Imagem 851" descr="Imagem 851"/>
        <xdr:cNvPicPr>
          <a:picLocks noChangeAspect="1"/>
        </xdr:cNvPicPr>
      </xdr:nvPicPr>
      <xdr:blipFill>
        <a:blip r:embed="rId110">
          <a:extLst/>
        </a:blip>
        <a:stretch>
          <a:fillRect/>
        </a:stretch>
      </xdr:blipFill>
      <xdr:spPr>
        <a:xfrm>
          <a:off x="13184189" y="591790730"/>
          <a:ext cx="1738312" cy="173614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333376</xdr:colOff>
      <xdr:row>482</xdr:row>
      <xdr:rowOff>119042</xdr:rowOff>
    </xdr:from>
    <xdr:to>
      <xdr:col>9</xdr:col>
      <xdr:colOff>763588</xdr:colOff>
      <xdr:row>482</xdr:row>
      <xdr:rowOff>1855181</xdr:rowOff>
    </xdr:to>
    <xdr:pic>
      <xdr:nvPicPr>
        <xdr:cNvPr id="133" name="Imagem 852" descr="Imagem 852"/>
        <xdr:cNvPicPr>
          <a:picLocks noChangeAspect="1"/>
        </xdr:cNvPicPr>
      </xdr:nvPicPr>
      <xdr:blipFill>
        <a:blip r:embed="rId110">
          <a:extLst/>
        </a:blip>
        <a:stretch>
          <a:fillRect/>
        </a:stretch>
      </xdr:blipFill>
      <xdr:spPr>
        <a:xfrm>
          <a:off x="13160376" y="589654947"/>
          <a:ext cx="1738313" cy="173614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172</xdr:row>
      <xdr:rowOff>452437</xdr:rowOff>
    </xdr:from>
    <xdr:to>
      <xdr:col>9</xdr:col>
      <xdr:colOff>858837</xdr:colOff>
      <xdr:row>172</xdr:row>
      <xdr:rowOff>1928316</xdr:rowOff>
    </xdr:to>
    <xdr:pic>
      <xdr:nvPicPr>
        <xdr:cNvPr id="134" name="Imagem 777" descr="Imagem 777"/>
        <xdr:cNvPicPr>
          <a:picLocks noChangeAspect="1"/>
        </xdr:cNvPicPr>
      </xdr:nvPicPr>
      <xdr:blipFill>
        <a:blip r:embed="rId111">
          <a:extLst/>
        </a:blip>
        <a:stretch>
          <a:fillRect/>
        </a:stretch>
      </xdr:blipFill>
      <xdr:spPr>
        <a:xfrm>
          <a:off x="13327062" y="113237962"/>
          <a:ext cx="1666876" cy="147588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547687</xdr:colOff>
      <xdr:row>245</xdr:row>
      <xdr:rowOff>404817</xdr:rowOff>
    </xdr:from>
    <xdr:to>
      <xdr:col>9</xdr:col>
      <xdr:colOff>759838</xdr:colOff>
      <xdr:row>245</xdr:row>
      <xdr:rowOff>1924055</xdr:rowOff>
    </xdr:to>
    <xdr:pic>
      <xdr:nvPicPr>
        <xdr:cNvPr id="135" name="Imagem 890" descr="Imagem 890"/>
        <xdr:cNvPicPr>
          <a:picLocks noChangeAspect="1"/>
        </xdr:cNvPicPr>
      </xdr:nvPicPr>
      <xdr:blipFill>
        <a:blip r:embed="rId112">
          <a:extLst/>
        </a:blip>
        <a:stretch>
          <a:fillRect/>
        </a:stretch>
      </xdr:blipFill>
      <xdr:spPr>
        <a:xfrm>
          <a:off x="13374687" y="216084472"/>
          <a:ext cx="1520252" cy="15192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428626</xdr:colOff>
      <xdr:row>204</xdr:row>
      <xdr:rowOff>409264</xdr:rowOff>
    </xdr:from>
    <xdr:to>
      <xdr:col>9</xdr:col>
      <xdr:colOff>763587</xdr:colOff>
      <xdr:row>204</xdr:row>
      <xdr:rowOff>1714500</xdr:rowOff>
    </xdr:to>
    <xdr:pic>
      <xdr:nvPicPr>
        <xdr:cNvPr id="136" name="Imagem 911" descr="Imagem 911"/>
        <xdr:cNvPicPr>
          <a:picLocks noChangeAspect="1"/>
        </xdr:cNvPicPr>
      </xdr:nvPicPr>
      <xdr:blipFill>
        <a:blip r:embed="rId113">
          <a:extLst/>
        </a:blip>
        <a:stretch>
          <a:fillRect/>
        </a:stretch>
      </xdr:blipFill>
      <xdr:spPr>
        <a:xfrm>
          <a:off x="13255626" y="149942239"/>
          <a:ext cx="1643062" cy="130523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203</xdr:row>
      <xdr:rowOff>261937</xdr:rowOff>
    </xdr:from>
    <xdr:to>
      <xdr:col>9</xdr:col>
      <xdr:colOff>760455</xdr:colOff>
      <xdr:row>203</xdr:row>
      <xdr:rowOff>1952624</xdr:rowOff>
    </xdr:to>
    <xdr:pic>
      <xdr:nvPicPr>
        <xdr:cNvPr id="137" name="Imagem 922" descr="Imagem 922"/>
        <xdr:cNvPicPr>
          <a:picLocks noChangeAspect="1"/>
        </xdr:cNvPicPr>
      </xdr:nvPicPr>
      <xdr:blipFill>
        <a:blip r:embed="rId114">
          <a:extLst/>
        </a:blip>
        <a:stretch>
          <a:fillRect/>
        </a:stretch>
      </xdr:blipFill>
      <xdr:spPr>
        <a:xfrm>
          <a:off x="13208000" y="147699412"/>
          <a:ext cx="1687556" cy="16906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333375</xdr:colOff>
      <xdr:row>351</xdr:row>
      <xdr:rowOff>142879</xdr:rowOff>
    </xdr:from>
    <xdr:to>
      <xdr:col>9</xdr:col>
      <xdr:colOff>790796</xdr:colOff>
      <xdr:row>351</xdr:row>
      <xdr:rowOff>1928817</xdr:rowOff>
    </xdr:to>
    <xdr:pic>
      <xdr:nvPicPr>
        <xdr:cNvPr id="138" name="Imagem 883" descr="Imagem 883"/>
        <xdr:cNvPicPr>
          <a:picLocks noChangeAspect="1"/>
        </xdr:cNvPicPr>
      </xdr:nvPicPr>
      <xdr:blipFill>
        <a:blip r:embed="rId115">
          <a:extLst/>
        </a:blip>
        <a:stretch>
          <a:fillRect/>
        </a:stretch>
      </xdr:blipFill>
      <xdr:spPr>
        <a:xfrm>
          <a:off x="13160375" y="391796909"/>
          <a:ext cx="1765522" cy="17859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452439</xdr:colOff>
      <xdr:row>124</xdr:row>
      <xdr:rowOff>261937</xdr:rowOff>
    </xdr:from>
    <xdr:to>
      <xdr:col>9</xdr:col>
      <xdr:colOff>782772</xdr:colOff>
      <xdr:row>124</xdr:row>
      <xdr:rowOff>2024062</xdr:rowOff>
    </xdr:to>
    <xdr:pic>
      <xdr:nvPicPr>
        <xdr:cNvPr id="139" name="Imagem 753" descr="Imagem 753"/>
        <xdr:cNvPicPr>
          <a:picLocks noChangeAspect="1"/>
        </xdr:cNvPicPr>
      </xdr:nvPicPr>
      <xdr:blipFill>
        <a:blip r:embed="rId116">
          <a:extLst/>
        </a:blip>
        <a:stretch>
          <a:fillRect/>
        </a:stretch>
      </xdr:blipFill>
      <xdr:spPr>
        <a:xfrm>
          <a:off x="13279439" y="48467962"/>
          <a:ext cx="1638434" cy="1762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202</xdr:row>
      <xdr:rowOff>381000</xdr:rowOff>
    </xdr:from>
    <xdr:to>
      <xdr:col>9</xdr:col>
      <xdr:colOff>716295</xdr:colOff>
      <xdr:row>202</xdr:row>
      <xdr:rowOff>1976436</xdr:rowOff>
    </xdr:to>
    <xdr:pic>
      <xdr:nvPicPr>
        <xdr:cNvPr id="140" name="Imagem 929" descr="Imagem 929"/>
        <xdr:cNvPicPr>
          <a:picLocks noChangeAspect="1"/>
        </xdr:cNvPicPr>
      </xdr:nvPicPr>
      <xdr:blipFill>
        <a:blip r:embed="rId117">
          <a:extLst/>
        </a:blip>
        <a:stretch>
          <a:fillRect/>
        </a:stretch>
      </xdr:blipFill>
      <xdr:spPr>
        <a:xfrm>
          <a:off x="13231812" y="145722975"/>
          <a:ext cx="1619584" cy="159543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567</xdr:row>
      <xdr:rowOff>150792</xdr:rowOff>
    </xdr:from>
    <xdr:to>
      <xdr:col>9</xdr:col>
      <xdr:colOff>636607</xdr:colOff>
      <xdr:row>567</xdr:row>
      <xdr:rowOff>1957367</xdr:rowOff>
    </xdr:to>
    <xdr:pic>
      <xdr:nvPicPr>
        <xdr:cNvPr id="141" name="Imagem 956" descr="Imagem 956"/>
        <xdr:cNvPicPr>
          <a:picLocks noChangeAspect="1"/>
        </xdr:cNvPicPr>
      </xdr:nvPicPr>
      <xdr:blipFill>
        <a:blip r:embed="rId118">
          <a:extLst/>
        </a:blip>
        <a:stretch>
          <a:fillRect/>
        </a:stretch>
      </xdr:blipFill>
      <xdr:spPr>
        <a:xfrm>
          <a:off x="13255625" y="730637647"/>
          <a:ext cx="1516083" cy="18065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285751</xdr:colOff>
      <xdr:row>604</xdr:row>
      <xdr:rowOff>190460</xdr:rowOff>
    </xdr:from>
    <xdr:to>
      <xdr:col>9</xdr:col>
      <xdr:colOff>596901</xdr:colOff>
      <xdr:row>604</xdr:row>
      <xdr:rowOff>1809710</xdr:rowOff>
    </xdr:to>
    <xdr:pic>
      <xdr:nvPicPr>
        <xdr:cNvPr id="142" name="Imagem 952" descr="Imagem 952"/>
        <xdr:cNvPicPr>
          <a:picLocks noChangeAspect="1"/>
        </xdr:cNvPicPr>
      </xdr:nvPicPr>
      <xdr:blipFill>
        <a:blip r:embed="rId119">
          <a:extLst/>
        </a:blip>
        <a:stretch>
          <a:fillRect/>
        </a:stretch>
      </xdr:blipFill>
      <xdr:spPr>
        <a:xfrm>
          <a:off x="13112751" y="792375820"/>
          <a:ext cx="1619251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610</xdr:row>
      <xdr:rowOff>285710</xdr:rowOff>
    </xdr:from>
    <xdr:to>
      <xdr:col>9</xdr:col>
      <xdr:colOff>692150</xdr:colOff>
      <xdr:row>610</xdr:row>
      <xdr:rowOff>1904960</xdr:rowOff>
    </xdr:to>
    <xdr:pic>
      <xdr:nvPicPr>
        <xdr:cNvPr id="143" name="Imagem 957" descr="Imagem 957"/>
        <xdr:cNvPicPr>
          <a:picLocks noChangeAspect="1"/>
        </xdr:cNvPicPr>
      </xdr:nvPicPr>
      <xdr:blipFill>
        <a:blip r:embed="rId119">
          <a:extLst/>
        </a:blip>
        <a:stretch>
          <a:fillRect/>
        </a:stretch>
      </xdr:blipFill>
      <xdr:spPr>
        <a:xfrm>
          <a:off x="13208000" y="805044070"/>
          <a:ext cx="1619250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333376</xdr:colOff>
      <xdr:row>480</xdr:row>
      <xdr:rowOff>273625</xdr:rowOff>
    </xdr:from>
    <xdr:to>
      <xdr:col>9</xdr:col>
      <xdr:colOff>882650</xdr:colOff>
      <xdr:row>480</xdr:row>
      <xdr:rowOff>2015807</xdr:rowOff>
    </xdr:to>
    <xdr:pic>
      <xdr:nvPicPr>
        <xdr:cNvPr id="144" name="Imagem 9" descr="Imagem 9"/>
        <xdr:cNvPicPr>
          <a:picLocks noChangeAspect="1"/>
        </xdr:cNvPicPr>
      </xdr:nvPicPr>
      <xdr:blipFill>
        <a:blip r:embed="rId120">
          <a:extLst/>
        </a:blip>
        <a:stretch>
          <a:fillRect/>
        </a:stretch>
      </xdr:blipFill>
      <xdr:spPr>
        <a:xfrm>
          <a:off x="13160376" y="586399580"/>
          <a:ext cx="1857374" cy="174218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547687</xdr:colOff>
      <xdr:row>536</xdr:row>
      <xdr:rowOff>309542</xdr:rowOff>
    </xdr:from>
    <xdr:to>
      <xdr:col>9</xdr:col>
      <xdr:colOff>715962</xdr:colOff>
      <xdr:row>536</xdr:row>
      <xdr:rowOff>1785917</xdr:rowOff>
    </xdr:to>
    <xdr:pic>
      <xdr:nvPicPr>
        <xdr:cNvPr id="145" name="Imagem 727" descr="Imagem 727"/>
        <xdr:cNvPicPr>
          <a:picLocks noChangeAspect="1"/>
        </xdr:cNvPicPr>
      </xdr:nvPicPr>
      <xdr:blipFill>
        <a:blip r:embed="rId121">
          <a:extLst/>
        </a:blip>
        <a:stretch>
          <a:fillRect/>
        </a:stretch>
      </xdr:blipFill>
      <xdr:spPr>
        <a:xfrm>
          <a:off x="13374687" y="681456897"/>
          <a:ext cx="1476376" cy="14763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571500</xdr:colOff>
      <xdr:row>586</xdr:row>
      <xdr:rowOff>303490</xdr:rowOff>
    </xdr:from>
    <xdr:to>
      <xdr:col>9</xdr:col>
      <xdr:colOff>763587</xdr:colOff>
      <xdr:row>586</xdr:row>
      <xdr:rowOff>1719249</xdr:rowOff>
    </xdr:to>
    <xdr:pic>
      <xdr:nvPicPr>
        <xdr:cNvPr id="146" name="Imagem 760" descr="Imagem 760"/>
        <xdr:cNvPicPr>
          <a:picLocks noChangeAspect="1"/>
        </xdr:cNvPicPr>
      </xdr:nvPicPr>
      <xdr:blipFill>
        <a:blip r:embed="rId105">
          <a:extLst/>
        </a:blip>
        <a:stretch>
          <a:fillRect/>
        </a:stretch>
      </xdr:blipFill>
      <xdr:spPr>
        <a:xfrm>
          <a:off x="13398500" y="767556845"/>
          <a:ext cx="1500188" cy="141576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571501</xdr:colOff>
      <xdr:row>586</xdr:row>
      <xdr:rowOff>308252</xdr:rowOff>
    </xdr:from>
    <xdr:to>
      <xdr:col>9</xdr:col>
      <xdr:colOff>835025</xdr:colOff>
      <xdr:row>586</xdr:row>
      <xdr:rowOff>1881187</xdr:rowOff>
    </xdr:to>
    <xdr:pic>
      <xdr:nvPicPr>
        <xdr:cNvPr id="147" name="Imagem 793" descr="Imagem 793"/>
        <xdr:cNvPicPr>
          <a:picLocks noChangeAspect="1"/>
        </xdr:cNvPicPr>
      </xdr:nvPicPr>
      <xdr:blipFill>
        <a:blip r:embed="rId122">
          <a:extLst/>
        </a:blip>
        <a:stretch>
          <a:fillRect/>
        </a:stretch>
      </xdr:blipFill>
      <xdr:spPr>
        <a:xfrm>
          <a:off x="13398501" y="767561607"/>
          <a:ext cx="1571625" cy="157293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476251</xdr:colOff>
      <xdr:row>585</xdr:row>
      <xdr:rowOff>166667</xdr:rowOff>
    </xdr:from>
    <xdr:to>
      <xdr:col>9</xdr:col>
      <xdr:colOff>811212</xdr:colOff>
      <xdr:row>585</xdr:row>
      <xdr:rowOff>1809730</xdr:rowOff>
    </xdr:to>
    <xdr:pic>
      <xdr:nvPicPr>
        <xdr:cNvPr id="148" name="Imagem 826" descr="Imagem 826"/>
        <xdr:cNvPicPr>
          <a:picLocks noChangeAspect="1"/>
        </xdr:cNvPicPr>
      </xdr:nvPicPr>
      <xdr:blipFill>
        <a:blip r:embed="rId123">
          <a:extLst/>
        </a:blip>
        <a:stretch>
          <a:fillRect/>
        </a:stretch>
      </xdr:blipFill>
      <xdr:spPr>
        <a:xfrm>
          <a:off x="13303251" y="765324522"/>
          <a:ext cx="1643062" cy="16430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571500</xdr:colOff>
      <xdr:row>587</xdr:row>
      <xdr:rowOff>303490</xdr:rowOff>
    </xdr:from>
    <xdr:to>
      <xdr:col>9</xdr:col>
      <xdr:colOff>763587</xdr:colOff>
      <xdr:row>587</xdr:row>
      <xdr:rowOff>1719249</xdr:rowOff>
    </xdr:to>
    <xdr:pic>
      <xdr:nvPicPr>
        <xdr:cNvPr id="149" name="Imagem 900" descr="Imagem 900"/>
        <xdr:cNvPicPr>
          <a:picLocks noChangeAspect="1"/>
        </xdr:cNvPicPr>
      </xdr:nvPicPr>
      <xdr:blipFill>
        <a:blip r:embed="rId105">
          <a:extLst/>
        </a:blip>
        <a:stretch>
          <a:fillRect/>
        </a:stretch>
      </xdr:blipFill>
      <xdr:spPr>
        <a:xfrm>
          <a:off x="13398500" y="769652345"/>
          <a:ext cx="1500188" cy="141576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571501</xdr:colOff>
      <xdr:row>587</xdr:row>
      <xdr:rowOff>308252</xdr:rowOff>
    </xdr:from>
    <xdr:to>
      <xdr:col>9</xdr:col>
      <xdr:colOff>835025</xdr:colOff>
      <xdr:row>587</xdr:row>
      <xdr:rowOff>1881187</xdr:rowOff>
    </xdr:to>
    <xdr:pic>
      <xdr:nvPicPr>
        <xdr:cNvPr id="150" name="Imagem 961" descr="Imagem 961"/>
        <xdr:cNvPicPr>
          <a:picLocks noChangeAspect="1"/>
        </xdr:cNvPicPr>
      </xdr:nvPicPr>
      <xdr:blipFill>
        <a:blip r:embed="rId122">
          <a:extLst/>
        </a:blip>
        <a:stretch>
          <a:fillRect/>
        </a:stretch>
      </xdr:blipFill>
      <xdr:spPr>
        <a:xfrm>
          <a:off x="13398501" y="769657107"/>
          <a:ext cx="1571625" cy="157293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280270</xdr:colOff>
      <xdr:row>484</xdr:row>
      <xdr:rowOff>338788</xdr:rowOff>
    </xdr:from>
    <xdr:to>
      <xdr:col>9</xdr:col>
      <xdr:colOff>746313</xdr:colOff>
      <xdr:row>484</xdr:row>
      <xdr:rowOff>1979033</xdr:rowOff>
    </xdr:to>
    <xdr:pic>
      <xdr:nvPicPr>
        <xdr:cNvPr id="151" name="Imagem 43" descr="Imagem 43"/>
        <xdr:cNvPicPr>
          <a:picLocks noChangeAspect="1"/>
        </xdr:cNvPicPr>
      </xdr:nvPicPr>
      <xdr:blipFill>
        <a:blip r:embed="rId86">
          <a:extLst/>
        </a:blip>
        <a:stretch>
          <a:fillRect/>
        </a:stretch>
      </xdr:blipFill>
      <xdr:spPr>
        <a:xfrm rot="18428762">
          <a:off x="13174219" y="593998744"/>
          <a:ext cx="1640246" cy="177414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321</xdr:row>
      <xdr:rowOff>309567</xdr:rowOff>
    </xdr:from>
    <xdr:to>
      <xdr:col>9</xdr:col>
      <xdr:colOff>490723</xdr:colOff>
      <xdr:row>321</xdr:row>
      <xdr:rowOff>1785942</xdr:rowOff>
    </xdr:to>
    <xdr:pic>
      <xdr:nvPicPr>
        <xdr:cNvPr id="152" name="Imagem 757" descr="Imagem 757"/>
        <xdr:cNvPicPr>
          <a:picLocks noChangeAspect="1"/>
        </xdr:cNvPicPr>
      </xdr:nvPicPr>
      <xdr:blipFill>
        <a:blip r:embed="rId124">
          <a:extLst/>
        </a:blip>
        <a:stretch>
          <a:fillRect/>
        </a:stretch>
      </xdr:blipFill>
      <xdr:spPr>
        <a:xfrm>
          <a:off x="13184187" y="341471572"/>
          <a:ext cx="1441637" cy="14763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547687</xdr:colOff>
      <xdr:row>158</xdr:row>
      <xdr:rowOff>343148</xdr:rowOff>
    </xdr:from>
    <xdr:to>
      <xdr:col>9</xdr:col>
      <xdr:colOff>739774</xdr:colOff>
      <xdr:row>158</xdr:row>
      <xdr:rowOff>1844699</xdr:rowOff>
    </xdr:to>
    <xdr:pic>
      <xdr:nvPicPr>
        <xdr:cNvPr id="153" name="Imagem 978" descr="Imagem 978"/>
        <xdr:cNvPicPr>
          <a:picLocks noChangeAspect="1"/>
        </xdr:cNvPicPr>
      </xdr:nvPicPr>
      <xdr:blipFill>
        <a:blip r:embed="rId125">
          <a:extLst/>
        </a:blip>
        <a:stretch>
          <a:fillRect/>
        </a:stretch>
      </xdr:blipFill>
      <xdr:spPr>
        <a:xfrm>
          <a:off x="13374687" y="94269173"/>
          <a:ext cx="1500188" cy="150155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2</xdr:col>
      <xdr:colOff>307975</xdr:colOff>
      <xdr:row>4</xdr:row>
      <xdr:rowOff>79091</xdr:rowOff>
    </xdr:from>
    <xdr:to>
      <xdr:col>12</xdr:col>
      <xdr:colOff>976310</xdr:colOff>
      <xdr:row>68</xdr:row>
      <xdr:rowOff>30383</xdr:rowOff>
    </xdr:to>
    <xdr:pic>
      <xdr:nvPicPr>
        <xdr:cNvPr id="154" name="Imagem 19" descr="Imagem 19"/>
        <xdr:cNvPicPr>
          <a:picLocks noChangeAspect="1"/>
        </xdr:cNvPicPr>
      </xdr:nvPicPr>
      <xdr:blipFill>
        <a:blip r:embed="rId126">
          <a:extLst/>
        </a:blip>
        <a:stretch>
          <a:fillRect/>
        </a:stretch>
      </xdr:blipFill>
      <xdr:spPr>
        <a:xfrm>
          <a:off x="3381375" y="1488791"/>
          <a:ext cx="18105436" cy="2250649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285751</xdr:colOff>
      <xdr:row>603</xdr:row>
      <xdr:rowOff>166647</xdr:rowOff>
    </xdr:from>
    <xdr:to>
      <xdr:col>9</xdr:col>
      <xdr:colOff>596901</xdr:colOff>
      <xdr:row>603</xdr:row>
      <xdr:rowOff>1785897</xdr:rowOff>
    </xdr:to>
    <xdr:pic>
      <xdr:nvPicPr>
        <xdr:cNvPr id="155" name="Imagem 993" descr="Imagem 993"/>
        <xdr:cNvPicPr>
          <a:picLocks noChangeAspect="1"/>
        </xdr:cNvPicPr>
      </xdr:nvPicPr>
      <xdr:blipFill>
        <a:blip r:embed="rId119">
          <a:extLst/>
        </a:blip>
        <a:stretch>
          <a:fillRect/>
        </a:stretch>
      </xdr:blipFill>
      <xdr:spPr>
        <a:xfrm>
          <a:off x="13112751" y="790256507"/>
          <a:ext cx="1619251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228</xdr:row>
      <xdr:rowOff>381000</xdr:rowOff>
    </xdr:from>
    <xdr:to>
      <xdr:col>9</xdr:col>
      <xdr:colOff>620489</xdr:colOff>
      <xdr:row>228</xdr:row>
      <xdr:rowOff>1808497</xdr:rowOff>
    </xdr:to>
    <xdr:pic>
      <xdr:nvPicPr>
        <xdr:cNvPr id="156" name="Imagem 734" descr="Imagem 734"/>
        <xdr:cNvPicPr>
          <a:picLocks noChangeAspect="1"/>
        </xdr:cNvPicPr>
      </xdr:nvPicPr>
      <xdr:blipFill>
        <a:blip r:embed="rId127">
          <a:extLst/>
        </a:blip>
        <a:stretch>
          <a:fillRect/>
        </a:stretch>
      </xdr:blipFill>
      <xdr:spPr>
        <a:xfrm>
          <a:off x="13327062" y="191042925"/>
          <a:ext cx="1428528" cy="142749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476248</xdr:colOff>
      <xdr:row>379</xdr:row>
      <xdr:rowOff>285730</xdr:rowOff>
    </xdr:from>
    <xdr:to>
      <xdr:col>9</xdr:col>
      <xdr:colOff>768697</xdr:colOff>
      <xdr:row>379</xdr:row>
      <xdr:rowOff>1809730</xdr:rowOff>
    </xdr:to>
    <xdr:pic>
      <xdr:nvPicPr>
        <xdr:cNvPr id="157" name="Imagem 977" descr="Imagem 977"/>
        <xdr:cNvPicPr>
          <a:picLocks noChangeAspect="1"/>
        </xdr:cNvPicPr>
      </xdr:nvPicPr>
      <xdr:blipFill>
        <a:blip r:embed="rId128">
          <a:extLst/>
        </a:blip>
        <a:stretch>
          <a:fillRect/>
        </a:stretch>
      </xdr:blipFill>
      <xdr:spPr>
        <a:xfrm>
          <a:off x="13303248" y="448518260"/>
          <a:ext cx="1600550" cy="15240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436</xdr:row>
      <xdr:rowOff>312420</xdr:rowOff>
    </xdr:from>
    <xdr:to>
      <xdr:col>9</xdr:col>
      <xdr:colOff>668337</xdr:colOff>
      <xdr:row>436</xdr:row>
      <xdr:rowOff>1819255</xdr:rowOff>
    </xdr:to>
    <xdr:pic>
      <xdr:nvPicPr>
        <xdr:cNvPr id="158" name="Imagem 982" descr="Imagem 982"/>
        <xdr:cNvPicPr>
          <a:picLocks noChangeAspect="1"/>
        </xdr:cNvPicPr>
      </xdr:nvPicPr>
      <xdr:blipFill>
        <a:blip r:embed="rId129">
          <a:extLst/>
        </a:blip>
        <a:stretch>
          <a:fillRect/>
        </a:stretch>
      </xdr:blipFill>
      <xdr:spPr>
        <a:xfrm>
          <a:off x="13303250" y="530098000"/>
          <a:ext cx="1500188" cy="150683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404814</xdr:colOff>
      <xdr:row>159</xdr:row>
      <xdr:rowOff>452437</xdr:rowOff>
    </xdr:from>
    <xdr:to>
      <xdr:col>9</xdr:col>
      <xdr:colOff>596901</xdr:colOff>
      <xdr:row>159</xdr:row>
      <xdr:rowOff>1952625</xdr:rowOff>
    </xdr:to>
    <xdr:pic>
      <xdr:nvPicPr>
        <xdr:cNvPr id="159" name="Imagem 998" descr="Imagem 998"/>
        <xdr:cNvPicPr>
          <a:picLocks noChangeAspect="1"/>
        </xdr:cNvPicPr>
      </xdr:nvPicPr>
      <xdr:blipFill>
        <a:blip r:embed="rId130">
          <a:extLst/>
        </a:blip>
        <a:stretch>
          <a:fillRect/>
        </a:stretch>
      </xdr:blipFill>
      <xdr:spPr>
        <a:xfrm>
          <a:off x="13231814" y="96473962"/>
          <a:ext cx="1500188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160</xdr:row>
      <xdr:rowOff>381000</xdr:rowOff>
    </xdr:from>
    <xdr:to>
      <xdr:col>9</xdr:col>
      <xdr:colOff>644526</xdr:colOff>
      <xdr:row>160</xdr:row>
      <xdr:rowOff>1881187</xdr:rowOff>
    </xdr:to>
    <xdr:pic>
      <xdr:nvPicPr>
        <xdr:cNvPr id="160" name="Imagem 999" descr="Imagem 999"/>
        <xdr:cNvPicPr>
          <a:picLocks noChangeAspect="1"/>
        </xdr:cNvPicPr>
      </xdr:nvPicPr>
      <xdr:blipFill>
        <a:blip r:embed="rId130">
          <a:extLst/>
        </a:blip>
        <a:stretch>
          <a:fillRect/>
        </a:stretch>
      </xdr:blipFill>
      <xdr:spPr>
        <a:xfrm>
          <a:off x="13279437" y="98498025"/>
          <a:ext cx="1500190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161</xdr:row>
      <xdr:rowOff>238125</xdr:rowOff>
    </xdr:from>
    <xdr:to>
      <xdr:col>9</xdr:col>
      <xdr:colOff>620712</xdr:colOff>
      <xdr:row>161</xdr:row>
      <xdr:rowOff>1738312</xdr:rowOff>
    </xdr:to>
    <xdr:pic>
      <xdr:nvPicPr>
        <xdr:cNvPr id="161" name="Imagem 1000" descr="Imagem 1000"/>
        <xdr:cNvPicPr>
          <a:picLocks noChangeAspect="1"/>
        </xdr:cNvPicPr>
      </xdr:nvPicPr>
      <xdr:blipFill>
        <a:blip r:embed="rId130">
          <a:extLst/>
        </a:blip>
        <a:stretch>
          <a:fillRect/>
        </a:stretch>
      </xdr:blipFill>
      <xdr:spPr>
        <a:xfrm>
          <a:off x="13255625" y="100450650"/>
          <a:ext cx="1500188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162</xdr:row>
      <xdr:rowOff>285750</xdr:rowOff>
    </xdr:from>
    <xdr:to>
      <xdr:col>9</xdr:col>
      <xdr:colOff>644525</xdr:colOff>
      <xdr:row>162</xdr:row>
      <xdr:rowOff>1785937</xdr:rowOff>
    </xdr:to>
    <xdr:pic>
      <xdr:nvPicPr>
        <xdr:cNvPr id="162" name="Imagem 1002" descr="Imagem 1002"/>
        <xdr:cNvPicPr>
          <a:picLocks noChangeAspect="1"/>
        </xdr:cNvPicPr>
      </xdr:nvPicPr>
      <xdr:blipFill>
        <a:blip r:embed="rId130">
          <a:extLst/>
        </a:blip>
        <a:stretch>
          <a:fillRect/>
        </a:stretch>
      </xdr:blipFill>
      <xdr:spPr>
        <a:xfrm>
          <a:off x="13279437" y="102593775"/>
          <a:ext cx="1500188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609</xdr:row>
      <xdr:rowOff>285710</xdr:rowOff>
    </xdr:from>
    <xdr:to>
      <xdr:col>9</xdr:col>
      <xdr:colOff>692150</xdr:colOff>
      <xdr:row>609</xdr:row>
      <xdr:rowOff>1904960</xdr:rowOff>
    </xdr:to>
    <xdr:pic>
      <xdr:nvPicPr>
        <xdr:cNvPr id="163" name="Imagem 976" descr="Imagem 976"/>
        <xdr:cNvPicPr>
          <a:picLocks noChangeAspect="1"/>
        </xdr:cNvPicPr>
      </xdr:nvPicPr>
      <xdr:blipFill>
        <a:blip r:embed="rId119">
          <a:extLst/>
        </a:blip>
        <a:stretch>
          <a:fillRect/>
        </a:stretch>
      </xdr:blipFill>
      <xdr:spPr>
        <a:xfrm>
          <a:off x="13208000" y="802948570"/>
          <a:ext cx="1619250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285750</xdr:colOff>
      <xdr:row>605</xdr:row>
      <xdr:rowOff>166647</xdr:rowOff>
    </xdr:from>
    <xdr:to>
      <xdr:col>9</xdr:col>
      <xdr:colOff>596900</xdr:colOff>
      <xdr:row>605</xdr:row>
      <xdr:rowOff>1785897</xdr:rowOff>
    </xdr:to>
    <xdr:pic>
      <xdr:nvPicPr>
        <xdr:cNvPr id="164" name="Imagem 981" descr="Imagem 981"/>
        <xdr:cNvPicPr>
          <a:picLocks noChangeAspect="1"/>
        </xdr:cNvPicPr>
      </xdr:nvPicPr>
      <xdr:blipFill>
        <a:blip r:embed="rId119">
          <a:extLst/>
        </a:blip>
        <a:stretch>
          <a:fillRect/>
        </a:stretch>
      </xdr:blipFill>
      <xdr:spPr>
        <a:xfrm>
          <a:off x="13112750" y="794447507"/>
          <a:ext cx="1619250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196850</xdr:colOff>
      <xdr:row>131</xdr:row>
      <xdr:rowOff>539750</xdr:rowOff>
    </xdr:from>
    <xdr:to>
      <xdr:col>9</xdr:col>
      <xdr:colOff>717330</xdr:colOff>
      <xdr:row>131</xdr:row>
      <xdr:rowOff>1816099</xdr:rowOff>
    </xdr:to>
    <xdr:pic>
      <xdr:nvPicPr>
        <xdr:cNvPr id="165" name="Imagem 969" descr="Imagem 969"/>
        <xdr:cNvPicPr>
          <a:picLocks noChangeAspect="1"/>
        </xdr:cNvPicPr>
      </xdr:nvPicPr>
      <xdr:blipFill>
        <a:blip r:embed="rId131">
          <a:extLst/>
        </a:blip>
        <a:stretch>
          <a:fillRect/>
        </a:stretch>
      </xdr:blipFill>
      <xdr:spPr>
        <a:xfrm>
          <a:off x="13023850" y="63414275"/>
          <a:ext cx="1828581" cy="12763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133</xdr:row>
      <xdr:rowOff>340667</xdr:rowOff>
    </xdr:from>
    <xdr:to>
      <xdr:col>9</xdr:col>
      <xdr:colOff>525461</xdr:colOff>
      <xdr:row>133</xdr:row>
      <xdr:rowOff>1762126</xdr:rowOff>
    </xdr:to>
    <xdr:pic>
      <xdr:nvPicPr>
        <xdr:cNvPr id="166" name="Imagem 1004" descr="Imagem 1004"/>
        <xdr:cNvPicPr>
          <a:picLocks noChangeAspect="1"/>
        </xdr:cNvPicPr>
      </xdr:nvPicPr>
      <xdr:blipFill>
        <a:blip r:embed="rId132">
          <a:extLst/>
        </a:blip>
        <a:stretch>
          <a:fillRect/>
        </a:stretch>
      </xdr:blipFill>
      <xdr:spPr>
        <a:xfrm>
          <a:off x="13231812" y="66625142"/>
          <a:ext cx="1428750" cy="142146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134</xdr:row>
      <xdr:rowOff>319087</xdr:rowOff>
    </xdr:from>
    <xdr:to>
      <xdr:col>9</xdr:col>
      <xdr:colOff>858836</xdr:colOff>
      <xdr:row>134</xdr:row>
      <xdr:rowOff>1985961</xdr:rowOff>
    </xdr:to>
    <xdr:pic>
      <xdr:nvPicPr>
        <xdr:cNvPr id="167" name="Imagem 1005" descr="Imagem 1005"/>
        <xdr:cNvPicPr>
          <a:picLocks noChangeAspect="1"/>
        </xdr:cNvPicPr>
      </xdr:nvPicPr>
      <xdr:blipFill>
        <a:blip r:embed="rId133">
          <a:extLst/>
        </a:blip>
        <a:stretch>
          <a:fillRect/>
        </a:stretch>
      </xdr:blipFill>
      <xdr:spPr>
        <a:xfrm>
          <a:off x="13327062" y="68699062"/>
          <a:ext cx="1666875" cy="16668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571501</xdr:colOff>
      <xdr:row>135</xdr:row>
      <xdr:rowOff>444500</xdr:rowOff>
    </xdr:from>
    <xdr:to>
      <xdr:col>9</xdr:col>
      <xdr:colOff>723901</xdr:colOff>
      <xdr:row>135</xdr:row>
      <xdr:rowOff>1905000</xdr:rowOff>
    </xdr:to>
    <xdr:pic>
      <xdr:nvPicPr>
        <xdr:cNvPr id="168" name="Imagem 1020" descr="Imagem 1020"/>
        <xdr:cNvPicPr>
          <a:picLocks noChangeAspect="1"/>
        </xdr:cNvPicPr>
      </xdr:nvPicPr>
      <xdr:blipFill>
        <a:blip r:embed="rId134">
          <a:extLst/>
        </a:blip>
        <a:stretch>
          <a:fillRect/>
        </a:stretch>
      </xdr:blipFill>
      <xdr:spPr>
        <a:xfrm>
          <a:off x="13398501" y="70919975"/>
          <a:ext cx="1460501" cy="146050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619123</xdr:colOff>
      <xdr:row>281</xdr:row>
      <xdr:rowOff>381004</xdr:rowOff>
    </xdr:from>
    <xdr:to>
      <xdr:col>9</xdr:col>
      <xdr:colOff>707533</xdr:colOff>
      <xdr:row>281</xdr:row>
      <xdr:rowOff>1850534</xdr:rowOff>
    </xdr:to>
    <xdr:pic>
      <xdr:nvPicPr>
        <xdr:cNvPr id="169" name="Imagem 814" descr="Imagem 814"/>
        <xdr:cNvPicPr>
          <a:picLocks noChangeAspect="1"/>
        </xdr:cNvPicPr>
      </xdr:nvPicPr>
      <xdr:blipFill>
        <a:blip r:embed="rId135">
          <a:extLst/>
        </a:blip>
        <a:stretch>
          <a:fillRect/>
        </a:stretch>
      </xdr:blipFill>
      <xdr:spPr>
        <a:xfrm>
          <a:off x="13446123" y="277363559"/>
          <a:ext cx="1396511" cy="146953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761998</xdr:colOff>
      <xdr:row>288</xdr:row>
      <xdr:rowOff>5</xdr:rowOff>
    </xdr:from>
    <xdr:to>
      <xdr:col>9</xdr:col>
      <xdr:colOff>692148</xdr:colOff>
      <xdr:row>288</xdr:row>
      <xdr:rowOff>1763842</xdr:rowOff>
    </xdr:to>
    <xdr:pic>
      <xdr:nvPicPr>
        <xdr:cNvPr id="170" name="Imagem 842" descr="Imagem 842"/>
        <xdr:cNvPicPr>
          <a:picLocks noChangeAspect="1"/>
        </xdr:cNvPicPr>
      </xdr:nvPicPr>
      <xdr:blipFill>
        <a:blip r:embed="rId136">
          <a:extLst/>
        </a:blip>
        <a:srcRect l="48912" t="23369" r="0" b="0"/>
        <a:stretch>
          <a:fillRect/>
        </a:stretch>
      </xdr:blipFill>
      <xdr:spPr>
        <a:xfrm>
          <a:off x="13588998" y="283269060"/>
          <a:ext cx="1238251" cy="17638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690560</xdr:colOff>
      <xdr:row>277</xdr:row>
      <xdr:rowOff>333379</xdr:rowOff>
    </xdr:from>
    <xdr:to>
      <xdr:col>9</xdr:col>
      <xdr:colOff>596771</xdr:colOff>
      <xdr:row>277</xdr:row>
      <xdr:rowOff>1643067</xdr:rowOff>
    </xdr:to>
    <xdr:pic>
      <xdr:nvPicPr>
        <xdr:cNvPr id="171" name="Imagem 702" descr="Imagem 702"/>
        <xdr:cNvPicPr>
          <a:picLocks noChangeAspect="1"/>
        </xdr:cNvPicPr>
      </xdr:nvPicPr>
      <xdr:blipFill>
        <a:blip r:embed="rId137">
          <a:extLst/>
        </a:blip>
        <a:stretch>
          <a:fillRect/>
        </a:stretch>
      </xdr:blipFill>
      <xdr:spPr>
        <a:xfrm>
          <a:off x="13517560" y="273124934"/>
          <a:ext cx="1214312" cy="13096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333375</xdr:colOff>
      <xdr:row>390</xdr:row>
      <xdr:rowOff>357167</xdr:rowOff>
    </xdr:from>
    <xdr:to>
      <xdr:col>9</xdr:col>
      <xdr:colOff>939238</xdr:colOff>
      <xdr:row>390</xdr:row>
      <xdr:rowOff>1809730</xdr:rowOff>
    </xdr:to>
    <xdr:pic>
      <xdr:nvPicPr>
        <xdr:cNvPr id="172" name="Imagem 779" descr="Imagem 779"/>
        <xdr:cNvPicPr>
          <a:picLocks noChangeAspect="1"/>
        </xdr:cNvPicPr>
      </xdr:nvPicPr>
      <xdr:blipFill>
        <a:blip r:embed="rId138">
          <a:extLst/>
        </a:blip>
        <a:stretch>
          <a:fillRect/>
        </a:stretch>
      </xdr:blipFill>
      <xdr:spPr>
        <a:xfrm>
          <a:off x="13160375" y="467449197"/>
          <a:ext cx="1913964" cy="14525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195</xdr:row>
      <xdr:rowOff>238125</xdr:rowOff>
    </xdr:from>
    <xdr:to>
      <xdr:col>9</xdr:col>
      <xdr:colOff>736185</xdr:colOff>
      <xdr:row>195</xdr:row>
      <xdr:rowOff>1857374</xdr:rowOff>
    </xdr:to>
    <xdr:pic>
      <xdr:nvPicPr>
        <xdr:cNvPr id="173" name="Imagem 987" descr="Imagem 987"/>
        <xdr:cNvPicPr>
          <a:picLocks noChangeAspect="1"/>
        </xdr:cNvPicPr>
      </xdr:nvPicPr>
      <xdr:blipFill>
        <a:blip r:embed="rId139">
          <a:extLst/>
        </a:blip>
        <a:stretch>
          <a:fillRect/>
        </a:stretch>
      </xdr:blipFill>
      <xdr:spPr>
        <a:xfrm>
          <a:off x="13255625" y="131883150"/>
          <a:ext cx="1615661" cy="16192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380998</xdr:colOff>
      <xdr:row>561</xdr:row>
      <xdr:rowOff>430688</xdr:rowOff>
    </xdr:from>
    <xdr:to>
      <xdr:col>9</xdr:col>
      <xdr:colOff>668335</xdr:colOff>
      <xdr:row>561</xdr:row>
      <xdr:rowOff>1919288</xdr:rowOff>
    </xdr:to>
    <xdr:pic>
      <xdr:nvPicPr>
        <xdr:cNvPr id="174" name="Imagem 1047" descr="Imagem 1047"/>
        <xdr:cNvPicPr>
          <a:picLocks noChangeAspect="1"/>
        </xdr:cNvPicPr>
      </xdr:nvPicPr>
      <xdr:blipFill>
        <a:blip r:embed="rId140">
          <a:extLst/>
        </a:blip>
        <a:stretch>
          <a:fillRect/>
        </a:stretch>
      </xdr:blipFill>
      <xdr:spPr>
        <a:xfrm>
          <a:off x="13207998" y="724059543"/>
          <a:ext cx="1595438" cy="14886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380998</xdr:colOff>
      <xdr:row>562</xdr:row>
      <xdr:rowOff>430688</xdr:rowOff>
    </xdr:from>
    <xdr:to>
      <xdr:col>9</xdr:col>
      <xdr:colOff>668335</xdr:colOff>
      <xdr:row>562</xdr:row>
      <xdr:rowOff>1919288</xdr:rowOff>
    </xdr:to>
    <xdr:pic>
      <xdr:nvPicPr>
        <xdr:cNvPr id="175" name="Imagem 1049" descr="Imagem 1049"/>
        <xdr:cNvPicPr>
          <a:picLocks noChangeAspect="1"/>
        </xdr:cNvPicPr>
      </xdr:nvPicPr>
      <xdr:blipFill>
        <a:blip r:embed="rId140">
          <a:extLst/>
        </a:blip>
        <a:stretch>
          <a:fillRect/>
        </a:stretch>
      </xdr:blipFill>
      <xdr:spPr>
        <a:xfrm>
          <a:off x="13207998" y="726155043"/>
          <a:ext cx="1595438" cy="14886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238125</xdr:colOff>
      <xdr:row>563</xdr:row>
      <xdr:rowOff>93890</xdr:rowOff>
    </xdr:from>
    <xdr:to>
      <xdr:col>9</xdr:col>
      <xdr:colOff>835024</xdr:colOff>
      <xdr:row>563</xdr:row>
      <xdr:rowOff>2000251</xdr:rowOff>
    </xdr:to>
    <xdr:pic>
      <xdr:nvPicPr>
        <xdr:cNvPr id="176" name="Imagem 1051" descr="Imagem 1051"/>
        <xdr:cNvPicPr>
          <a:picLocks noChangeAspect="1"/>
        </xdr:cNvPicPr>
      </xdr:nvPicPr>
      <xdr:blipFill>
        <a:blip r:embed="rId141">
          <a:extLst/>
        </a:blip>
        <a:stretch>
          <a:fillRect/>
        </a:stretch>
      </xdr:blipFill>
      <xdr:spPr>
        <a:xfrm>
          <a:off x="13065125" y="727913745"/>
          <a:ext cx="1905000" cy="190636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269</xdr:row>
      <xdr:rowOff>357192</xdr:rowOff>
    </xdr:from>
    <xdr:to>
      <xdr:col>9</xdr:col>
      <xdr:colOff>446917</xdr:colOff>
      <xdr:row>269</xdr:row>
      <xdr:rowOff>1736016</xdr:rowOff>
    </xdr:to>
    <xdr:pic>
      <xdr:nvPicPr>
        <xdr:cNvPr id="177" name="Imagem 975" descr="Imagem 975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13208000" y="259261297"/>
          <a:ext cx="1374018" cy="13788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270</xdr:row>
      <xdr:rowOff>357192</xdr:rowOff>
    </xdr:from>
    <xdr:to>
      <xdr:col>9</xdr:col>
      <xdr:colOff>423105</xdr:colOff>
      <xdr:row>270</xdr:row>
      <xdr:rowOff>1736016</xdr:rowOff>
    </xdr:to>
    <xdr:pic>
      <xdr:nvPicPr>
        <xdr:cNvPr id="178" name="Imagem 1021" descr="Imagem 1021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13184187" y="261356797"/>
          <a:ext cx="1374019" cy="13788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500060</xdr:colOff>
      <xdr:row>559</xdr:row>
      <xdr:rowOff>571480</xdr:rowOff>
    </xdr:from>
    <xdr:to>
      <xdr:col>9</xdr:col>
      <xdr:colOff>787398</xdr:colOff>
      <xdr:row>561</xdr:row>
      <xdr:rowOff>156497</xdr:rowOff>
    </xdr:to>
    <xdr:pic>
      <xdr:nvPicPr>
        <xdr:cNvPr id="179" name="Imagem 55" descr="Imagem 55"/>
        <xdr:cNvPicPr>
          <a:picLocks noChangeAspect="1"/>
        </xdr:cNvPicPr>
      </xdr:nvPicPr>
      <xdr:blipFill>
        <a:blip r:embed="rId142">
          <a:extLst/>
        </a:blip>
        <a:stretch>
          <a:fillRect/>
        </a:stretch>
      </xdr:blipFill>
      <xdr:spPr>
        <a:xfrm>
          <a:off x="13327060" y="721533335"/>
          <a:ext cx="1595439" cy="225201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225</xdr:row>
      <xdr:rowOff>214312</xdr:rowOff>
    </xdr:from>
    <xdr:to>
      <xdr:col>9</xdr:col>
      <xdr:colOff>763589</xdr:colOff>
      <xdr:row>225</xdr:row>
      <xdr:rowOff>1833562</xdr:rowOff>
    </xdr:to>
    <xdr:pic>
      <xdr:nvPicPr>
        <xdr:cNvPr id="180" name="Imagem 855" descr="Imagem 855"/>
        <xdr:cNvPicPr>
          <a:picLocks noChangeAspect="1"/>
        </xdr:cNvPicPr>
      </xdr:nvPicPr>
      <xdr:blipFill>
        <a:blip r:embed="rId143">
          <a:extLst/>
        </a:blip>
        <a:stretch>
          <a:fillRect/>
        </a:stretch>
      </xdr:blipFill>
      <xdr:spPr>
        <a:xfrm>
          <a:off x="13279437" y="186685237"/>
          <a:ext cx="1619253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122</xdr:row>
      <xdr:rowOff>222470</xdr:rowOff>
    </xdr:from>
    <xdr:to>
      <xdr:col>9</xdr:col>
      <xdr:colOff>787400</xdr:colOff>
      <xdr:row>122</xdr:row>
      <xdr:rowOff>1866900</xdr:rowOff>
    </xdr:to>
    <xdr:pic>
      <xdr:nvPicPr>
        <xdr:cNvPr id="181" name="Imagem 930" descr="Imagem 930"/>
        <xdr:cNvPicPr>
          <a:picLocks noChangeAspect="1"/>
        </xdr:cNvPicPr>
      </xdr:nvPicPr>
      <xdr:blipFill>
        <a:blip r:embed="rId144">
          <a:extLst/>
        </a:blip>
        <a:stretch>
          <a:fillRect/>
        </a:stretch>
      </xdr:blipFill>
      <xdr:spPr>
        <a:xfrm>
          <a:off x="13279437" y="44237495"/>
          <a:ext cx="1643063" cy="164443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313</xdr:row>
      <xdr:rowOff>190504</xdr:rowOff>
    </xdr:from>
    <xdr:to>
      <xdr:col>9</xdr:col>
      <xdr:colOff>715962</xdr:colOff>
      <xdr:row>313</xdr:row>
      <xdr:rowOff>1785942</xdr:rowOff>
    </xdr:to>
    <xdr:pic>
      <xdr:nvPicPr>
        <xdr:cNvPr id="182" name="Imagem 965" descr="Imagem 965"/>
        <xdr:cNvPicPr>
          <a:picLocks noChangeAspect="1"/>
        </xdr:cNvPicPr>
      </xdr:nvPicPr>
      <xdr:blipFill>
        <a:blip r:embed="rId145">
          <a:extLst/>
        </a:blip>
        <a:stretch>
          <a:fillRect/>
        </a:stretch>
      </xdr:blipFill>
      <xdr:spPr>
        <a:xfrm>
          <a:off x="13255625" y="324588509"/>
          <a:ext cx="1595438" cy="15954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595312</xdr:colOff>
      <xdr:row>128</xdr:row>
      <xdr:rowOff>261937</xdr:rowOff>
    </xdr:from>
    <xdr:to>
      <xdr:col>9</xdr:col>
      <xdr:colOff>831226</xdr:colOff>
      <xdr:row>128</xdr:row>
      <xdr:rowOff>1804987</xdr:rowOff>
    </xdr:to>
    <xdr:pic>
      <xdr:nvPicPr>
        <xdr:cNvPr id="183" name="Imagem 967" descr="Imagem 967"/>
        <xdr:cNvPicPr>
          <a:picLocks noChangeAspect="1"/>
        </xdr:cNvPicPr>
      </xdr:nvPicPr>
      <xdr:blipFill>
        <a:blip r:embed="rId146">
          <a:extLst/>
        </a:blip>
        <a:stretch>
          <a:fillRect/>
        </a:stretch>
      </xdr:blipFill>
      <xdr:spPr>
        <a:xfrm>
          <a:off x="13422312" y="56849962"/>
          <a:ext cx="1544015" cy="15430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127</xdr:row>
      <xdr:rowOff>285750</xdr:rowOff>
    </xdr:from>
    <xdr:to>
      <xdr:col>9</xdr:col>
      <xdr:colOff>644525</xdr:colOff>
      <xdr:row>127</xdr:row>
      <xdr:rowOff>1881187</xdr:rowOff>
    </xdr:to>
    <xdr:pic>
      <xdr:nvPicPr>
        <xdr:cNvPr id="184" name="Imagem 968" descr="Imagem 968"/>
        <xdr:cNvPicPr>
          <a:picLocks noChangeAspect="1"/>
        </xdr:cNvPicPr>
      </xdr:nvPicPr>
      <xdr:blipFill>
        <a:blip r:embed="rId147">
          <a:extLst/>
        </a:blip>
        <a:stretch>
          <a:fillRect/>
        </a:stretch>
      </xdr:blipFill>
      <xdr:spPr>
        <a:xfrm>
          <a:off x="13184187" y="54778275"/>
          <a:ext cx="1595438" cy="15954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595312</xdr:colOff>
      <xdr:row>267</xdr:row>
      <xdr:rowOff>381004</xdr:rowOff>
    </xdr:from>
    <xdr:to>
      <xdr:col>9</xdr:col>
      <xdr:colOff>661230</xdr:colOff>
      <xdr:row>267</xdr:row>
      <xdr:rowOff>1759829</xdr:rowOff>
    </xdr:to>
    <xdr:pic>
      <xdr:nvPicPr>
        <xdr:cNvPr id="185" name="Imagem 997" descr="Imagem 997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13422312" y="255094109"/>
          <a:ext cx="1374019" cy="13788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595312</xdr:colOff>
      <xdr:row>268</xdr:row>
      <xdr:rowOff>214317</xdr:rowOff>
    </xdr:from>
    <xdr:to>
      <xdr:col>9</xdr:col>
      <xdr:colOff>661230</xdr:colOff>
      <xdr:row>268</xdr:row>
      <xdr:rowOff>1593141</xdr:rowOff>
    </xdr:to>
    <xdr:pic>
      <xdr:nvPicPr>
        <xdr:cNvPr id="186" name="Imagem 1022" descr="Imagem 1022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13422312" y="257022922"/>
          <a:ext cx="1374019" cy="13788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274</xdr:row>
      <xdr:rowOff>381004</xdr:rowOff>
    </xdr:from>
    <xdr:to>
      <xdr:col>9</xdr:col>
      <xdr:colOff>565980</xdr:colOff>
      <xdr:row>274</xdr:row>
      <xdr:rowOff>1759829</xdr:rowOff>
    </xdr:to>
    <xdr:pic>
      <xdr:nvPicPr>
        <xdr:cNvPr id="187" name="Imagem 1060" descr="Imagem 1060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13327062" y="269762609"/>
          <a:ext cx="1374019" cy="13788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428626</xdr:colOff>
      <xdr:row>381</xdr:row>
      <xdr:rowOff>214292</xdr:rowOff>
    </xdr:from>
    <xdr:to>
      <xdr:col>9</xdr:col>
      <xdr:colOff>715964</xdr:colOff>
      <xdr:row>381</xdr:row>
      <xdr:rowOff>1809730</xdr:rowOff>
    </xdr:to>
    <xdr:pic>
      <xdr:nvPicPr>
        <xdr:cNvPr id="188" name="Imagem 707" descr="Imagem 707"/>
        <xdr:cNvPicPr>
          <a:picLocks noChangeAspect="1"/>
        </xdr:cNvPicPr>
      </xdr:nvPicPr>
      <xdr:blipFill>
        <a:blip r:embed="rId148">
          <a:extLst/>
        </a:blip>
        <a:stretch>
          <a:fillRect/>
        </a:stretch>
      </xdr:blipFill>
      <xdr:spPr>
        <a:xfrm>
          <a:off x="13255626" y="452637822"/>
          <a:ext cx="1595439" cy="15954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424</xdr:row>
      <xdr:rowOff>357167</xdr:rowOff>
    </xdr:from>
    <xdr:to>
      <xdr:col>9</xdr:col>
      <xdr:colOff>501649</xdr:colOff>
      <xdr:row>424</xdr:row>
      <xdr:rowOff>1738291</xdr:rowOff>
    </xdr:to>
    <xdr:pic>
      <xdr:nvPicPr>
        <xdr:cNvPr id="189" name="Imagem 686" descr="Imagem 686"/>
        <xdr:cNvPicPr>
          <a:picLocks noChangeAspect="1"/>
        </xdr:cNvPicPr>
      </xdr:nvPicPr>
      <xdr:blipFill>
        <a:blip r:embed="rId149">
          <a:extLst/>
        </a:blip>
        <a:stretch>
          <a:fillRect/>
        </a:stretch>
      </xdr:blipFill>
      <xdr:spPr>
        <a:xfrm>
          <a:off x="13255625" y="506254047"/>
          <a:ext cx="1381125" cy="13811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462</xdr:row>
      <xdr:rowOff>333355</xdr:rowOff>
    </xdr:from>
    <xdr:to>
      <xdr:col>9</xdr:col>
      <xdr:colOff>843574</xdr:colOff>
      <xdr:row>462</xdr:row>
      <xdr:rowOff>1762105</xdr:rowOff>
    </xdr:to>
    <xdr:pic>
      <xdr:nvPicPr>
        <xdr:cNvPr id="190" name="Imagem 804" descr="Imagem 804"/>
        <xdr:cNvPicPr>
          <a:picLocks noChangeAspect="1"/>
        </xdr:cNvPicPr>
      </xdr:nvPicPr>
      <xdr:blipFill>
        <a:blip r:embed="rId150">
          <a:extLst/>
        </a:blip>
        <a:stretch>
          <a:fillRect/>
        </a:stretch>
      </xdr:blipFill>
      <xdr:spPr>
        <a:xfrm>
          <a:off x="13279437" y="561341885"/>
          <a:ext cx="1699238" cy="1428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500060</xdr:colOff>
      <xdr:row>434</xdr:row>
      <xdr:rowOff>225454</xdr:rowOff>
    </xdr:from>
    <xdr:to>
      <xdr:col>9</xdr:col>
      <xdr:colOff>763585</xdr:colOff>
      <xdr:row>434</xdr:row>
      <xdr:rowOff>1804967</xdr:rowOff>
    </xdr:to>
    <xdr:pic>
      <xdr:nvPicPr>
        <xdr:cNvPr id="191" name="Imagem 942" descr="Imagem 942"/>
        <xdr:cNvPicPr>
          <a:picLocks noChangeAspect="1"/>
        </xdr:cNvPicPr>
      </xdr:nvPicPr>
      <xdr:blipFill>
        <a:blip r:embed="rId151">
          <a:extLst/>
        </a:blip>
        <a:stretch>
          <a:fillRect/>
        </a:stretch>
      </xdr:blipFill>
      <xdr:spPr>
        <a:xfrm>
          <a:off x="13327060" y="526029584"/>
          <a:ext cx="1571626" cy="15795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330</xdr:row>
      <xdr:rowOff>238129</xdr:rowOff>
    </xdr:from>
    <xdr:to>
      <xdr:col>9</xdr:col>
      <xdr:colOff>549275</xdr:colOff>
      <xdr:row>330</xdr:row>
      <xdr:rowOff>1710313</xdr:rowOff>
    </xdr:to>
    <xdr:pic>
      <xdr:nvPicPr>
        <xdr:cNvPr id="192" name="Imagem 991" descr="Imagem 991"/>
        <xdr:cNvPicPr>
          <a:picLocks noChangeAspect="1"/>
        </xdr:cNvPicPr>
      </xdr:nvPicPr>
      <xdr:blipFill>
        <a:blip r:embed="rId152">
          <a:extLst/>
        </a:blip>
        <a:stretch>
          <a:fillRect/>
        </a:stretch>
      </xdr:blipFill>
      <xdr:spPr>
        <a:xfrm>
          <a:off x="13279437" y="360259634"/>
          <a:ext cx="1404938" cy="147218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523876</xdr:colOff>
      <xdr:row>260</xdr:row>
      <xdr:rowOff>285754</xdr:rowOff>
    </xdr:from>
    <xdr:to>
      <xdr:col>9</xdr:col>
      <xdr:colOff>754064</xdr:colOff>
      <xdr:row>260</xdr:row>
      <xdr:rowOff>1824042</xdr:rowOff>
    </xdr:to>
    <xdr:pic>
      <xdr:nvPicPr>
        <xdr:cNvPr id="193" name="Imagem 1065" descr="Imagem 1065"/>
        <xdr:cNvPicPr>
          <a:picLocks noChangeAspect="1"/>
        </xdr:cNvPicPr>
      </xdr:nvPicPr>
      <xdr:blipFill>
        <a:blip r:embed="rId153">
          <a:extLst/>
        </a:blip>
        <a:stretch>
          <a:fillRect/>
        </a:stretch>
      </xdr:blipFill>
      <xdr:spPr>
        <a:xfrm>
          <a:off x="13350876" y="240330359"/>
          <a:ext cx="1538289" cy="15382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262</xdr:row>
      <xdr:rowOff>238129</xdr:rowOff>
    </xdr:from>
    <xdr:to>
      <xdr:col>9</xdr:col>
      <xdr:colOff>668337</xdr:colOff>
      <xdr:row>262</xdr:row>
      <xdr:rowOff>1833567</xdr:rowOff>
    </xdr:to>
    <xdr:pic>
      <xdr:nvPicPr>
        <xdr:cNvPr id="194" name="Imagem 1066" descr="Imagem 1066"/>
        <xdr:cNvPicPr>
          <a:picLocks noChangeAspect="1"/>
        </xdr:cNvPicPr>
      </xdr:nvPicPr>
      <xdr:blipFill>
        <a:blip r:embed="rId154">
          <a:extLst/>
        </a:blip>
        <a:stretch>
          <a:fillRect/>
        </a:stretch>
      </xdr:blipFill>
      <xdr:spPr>
        <a:xfrm>
          <a:off x="13208000" y="244473734"/>
          <a:ext cx="1595438" cy="15954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261939</xdr:colOff>
      <xdr:row>265</xdr:row>
      <xdr:rowOff>428629</xdr:rowOff>
    </xdr:from>
    <xdr:to>
      <xdr:col>9</xdr:col>
      <xdr:colOff>895053</xdr:colOff>
      <xdr:row>265</xdr:row>
      <xdr:rowOff>1491475</xdr:rowOff>
    </xdr:to>
    <xdr:pic>
      <xdr:nvPicPr>
        <xdr:cNvPr id="195" name="Imagem 1068" descr="Imagem 1068"/>
        <xdr:cNvPicPr>
          <a:picLocks noChangeAspect="1"/>
        </xdr:cNvPicPr>
      </xdr:nvPicPr>
      <xdr:blipFill>
        <a:blip r:embed="rId155">
          <a:extLst/>
        </a:blip>
        <a:stretch>
          <a:fillRect/>
        </a:stretch>
      </xdr:blipFill>
      <xdr:spPr>
        <a:xfrm>
          <a:off x="13088939" y="250950734"/>
          <a:ext cx="1941215" cy="106284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547687</xdr:colOff>
      <xdr:row>300</xdr:row>
      <xdr:rowOff>261942</xdr:rowOff>
    </xdr:from>
    <xdr:to>
      <xdr:col>9</xdr:col>
      <xdr:colOff>766266</xdr:colOff>
      <xdr:row>300</xdr:row>
      <xdr:rowOff>1905005</xdr:rowOff>
    </xdr:to>
    <xdr:pic>
      <xdr:nvPicPr>
        <xdr:cNvPr id="196" name="Imagem 996" descr="Imagem 996"/>
        <xdr:cNvPicPr>
          <a:picLocks noChangeAspect="1"/>
        </xdr:cNvPicPr>
      </xdr:nvPicPr>
      <xdr:blipFill>
        <a:blip r:embed="rId156">
          <a:extLst/>
        </a:blip>
        <a:stretch>
          <a:fillRect/>
        </a:stretch>
      </xdr:blipFill>
      <xdr:spPr>
        <a:xfrm>
          <a:off x="13374687" y="297418447"/>
          <a:ext cx="1526680" cy="16430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256</xdr:row>
      <xdr:rowOff>381004</xdr:rowOff>
    </xdr:from>
    <xdr:to>
      <xdr:col>9</xdr:col>
      <xdr:colOff>573087</xdr:colOff>
      <xdr:row>256</xdr:row>
      <xdr:rowOff>1809755</xdr:rowOff>
    </xdr:to>
    <xdr:pic>
      <xdr:nvPicPr>
        <xdr:cNvPr id="197" name="Imagem 1069" descr="Imagem 1069"/>
        <xdr:cNvPicPr>
          <a:picLocks noChangeAspect="1"/>
        </xdr:cNvPicPr>
      </xdr:nvPicPr>
      <xdr:blipFill>
        <a:blip r:embed="rId157">
          <a:extLst/>
        </a:blip>
        <a:stretch>
          <a:fillRect/>
        </a:stretch>
      </xdr:blipFill>
      <xdr:spPr>
        <a:xfrm>
          <a:off x="13279437" y="232824659"/>
          <a:ext cx="1428751" cy="1428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171</xdr:row>
      <xdr:rowOff>428625</xdr:rowOff>
    </xdr:from>
    <xdr:to>
      <xdr:col>9</xdr:col>
      <xdr:colOff>835025</xdr:colOff>
      <xdr:row>171</xdr:row>
      <xdr:rowOff>1904503</xdr:rowOff>
    </xdr:to>
    <xdr:pic>
      <xdr:nvPicPr>
        <xdr:cNvPr id="198" name="Imagem 1073" descr="Imagem 1073"/>
        <xdr:cNvPicPr>
          <a:picLocks noChangeAspect="1"/>
        </xdr:cNvPicPr>
      </xdr:nvPicPr>
      <xdr:blipFill>
        <a:blip r:embed="rId111">
          <a:extLst/>
        </a:blip>
        <a:stretch>
          <a:fillRect/>
        </a:stretch>
      </xdr:blipFill>
      <xdr:spPr>
        <a:xfrm>
          <a:off x="13303250" y="111118650"/>
          <a:ext cx="1666875" cy="147588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169</xdr:row>
      <xdr:rowOff>357187</xdr:rowOff>
    </xdr:from>
    <xdr:to>
      <xdr:col>9</xdr:col>
      <xdr:colOff>791041</xdr:colOff>
      <xdr:row>169</xdr:row>
      <xdr:rowOff>1857375</xdr:rowOff>
    </xdr:to>
    <xdr:pic>
      <xdr:nvPicPr>
        <xdr:cNvPr id="199" name="Imagem 1074" descr="Imagem 1074"/>
        <xdr:cNvPicPr>
          <a:picLocks noChangeAspect="1"/>
        </xdr:cNvPicPr>
      </xdr:nvPicPr>
      <xdr:blipFill>
        <a:blip r:embed="rId158">
          <a:extLst/>
        </a:blip>
        <a:stretch>
          <a:fillRect/>
        </a:stretch>
      </xdr:blipFill>
      <xdr:spPr>
        <a:xfrm>
          <a:off x="13231812" y="108951712"/>
          <a:ext cx="1694330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261937</xdr:colOff>
      <xdr:row>222</xdr:row>
      <xdr:rowOff>404812</xdr:rowOff>
    </xdr:from>
    <xdr:to>
      <xdr:col>9</xdr:col>
      <xdr:colOff>668720</xdr:colOff>
      <xdr:row>222</xdr:row>
      <xdr:rowOff>1762125</xdr:rowOff>
    </xdr:to>
    <xdr:pic>
      <xdr:nvPicPr>
        <xdr:cNvPr id="200" name="Imagem 1075" descr="Imagem 1075"/>
        <xdr:cNvPicPr>
          <a:picLocks noChangeAspect="1"/>
        </xdr:cNvPicPr>
      </xdr:nvPicPr>
      <xdr:blipFill>
        <a:blip r:embed="rId159">
          <a:extLst/>
        </a:blip>
        <a:stretch>
          <a:fillRect/>
        </a:stretch>
      </xdr:blipFill>
      <xdr:spPr>
        <a:xfrm>
          <a:off x="13088937" y="180589237"/>
          <a:ext cx="1714884" cy="1357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200</xdr:row>
      <xdr:rowOff>190500</xdr:rowOff>
    </xdr:from>
    <xdr:to>
      <xdr:col>9</xdr:col>
      <xdr:colOff>764630</xdr:colOff>
      <xdr:row>200</xdr:row>
      <xdr:rowOff>1857375</xdr:rowOff>
    </xdr:to>
    <xdr:pic>
      <xdr:nvPicPr>
        <xdr:cNvPr id="201" name="Imagem 1076" descr="Imagem 1076"/>
        <xdr:cNvPicPr>
          <a:picLocks noChangeAspect="1"/>
        </xdr:cNvPicPr>
      </xdr:nvPicPr>
      <xdr:blipFill>
        <a:blip r:embed="rId160">
          <a:extLst/>
        </a:blip>
        <a:stretch>
          <a:fillRect/>
        </a:stretch>
      </xdr:blipFill>
      <xdr:spPr>
        <a:xfrm>
          <a:off x="13231812" y="141436725"/>
          <a:ext cx="1667919" cy="16668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738187</xdr:colOff>
      <xdr:row>324</xdr:row>
      <xdr:rowOff>595317</xdr:rowOff>
    </xdr:from>
    <xdr:to>
      <xdr:col>9</xdr:col>
      <xdr:colOff>549273</xdr:colOff>
      <xdr:row>324</xdr:row>
      <xdr:rowOff>1714505</xdr:rowOff>
    </xdr:to>
    <xdr:pic>
      <xdr:nvPicPr>
        <xdr:cNvPr id="202" name="Imagem 1071" descr="Imagem 1071"/>
        <xdr:cNvPicPr>
          <a:picLocks noChangeAspect="1"/>
        </xdr:cNvPicPr>
      </xdr:nvPicPr>
      <xdr:blipFill>
        <a:blip r:embed="rId161">
          <a:extLst/>
        </a:blip>
        <a:stretch>
          <a:fillRect/>
        </a:stretch>
      </xdr:blipFill>
      <xdr:spPr>
        <a:xfrm>
          <a:off x="13565187" y="348043822"/>
          <a:ext cx="1119187" cy="1119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261937</xdr:colOff>
      <xdr:row>372</xdr:row>
      <xdr:rowOff>238105</xdr:rowOff>
    </xdr:from>
    <xdr:to>
      <xdr:col>9</xdr:col>
      <xdr:colOff>642833</xdr:colOff>
      <xdr:row>372</xdr:row>
      <xdr:rowOff>1928792</xdr:rowOff>
    </xdr:to>
    <xdr:pic>
      <xdr:nvPicPr>
        <xdr:cNvPr id="203" name="Imagem 1077" descr="Imagem 1077"/>
        <xdr:cNvPicPr>
          <a:picLocks noChangeAspect="1"/>
        </xdr:cNvPicPr>
      </xdr:nvPicPr>
      <xdr:blipFill>
        <a:blip r:embed="rId162">
          <a:extLst/>
        </a:blip>
        <a:stretch>
          <a:fillRect/>
        </a:stretch>
      </xdr:blipFill>
      <xdr:spPr>
        <a:xfrm>
          <a:off x="13088937" y="433802135"/>
          <a:ext cx="1688997" cy="16906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642935</xdr:colOff>
      <xdr:row>374</xdr:row>
      <xdr:rowOff>235078</xdr:rowOff>
    </xdr:from>
    <xdr:to>
      <xdr:col>9</xdr:col>
      <xdr:colOff>573085</xdr:colOff>
      <xdr:row>374</xdr:row>
      <xdr:rowOff>1824017</xdr:rowOff>
    </xdr:to>
    <xdr:pic>
      <xdr:nvPicPr>
        <xdr:cNvPr id="204" name="Imagem 1082" descr="Imagem 1082"/>
        <xdr:cNvPicPr>
          <a:picLocks noChangeAspect="1"/>
        </xdr:cNvPicPr>
      </xdr:nvPicPr>
      <xdr:blipFill>
        <a:blip r:embed="rId163">
          <a:extLst/>
        </a:blip>
        <a:stretch>
          <a:fillRect/>
        </a:stretch>
      </xdr:blipFill>
      <xdr:spPr>
        <a:xfrm>
          <a:off x="13469935" y="437990108"/>
          <a:ext cx="1238251" cy="158894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571498</xdr:colOff>
      <xdr:row>373</xdr:row>
      <xdr:rowOff>333355</xdr:rowOff>
    </xdr:from>
    <xdr:to>
      <xdr:col>9</xdr:col>
      <xdr:colOff>692148</xdr:colOff>
      <xdr:row>373</xdr:row>
      <xdr:rowOff>1762105</xdr:rowOff>
    </xdr:to>
    <xdr:pic>
      <xdr:nvPicPr>
        <xdr:cNvPr id="205" name="Imagem 1087" descr="Imagem 1087"/>
        <xdr:cNvPicPr>
          <a:picLocks noChangeAspect="1"/>
        </xdr:cNvPicPr>
      </xdr:nvPicPr>
      <xdr:blipFill>
        <a:blip r:embed="rId164">
          <a:extLst/>
        </a:blip>
        <a:stretch>
          <a:fillRect/>
        </a:stretch>
      </xdr:blipFill>
      <xdr:spPr>
        <a:xfrm>
          <a:off x="13398498" y="435992885"/>
          <a:ext cx="1428751" cy="1428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261939</xdr:colOff>
      <xdr:row>375</xdr:row>
      <xdr:rowOff>309542</xdr:rowOff>
    </xdr:from>
    <xdr:to>
      <xdr:col>9</xdr:col>
      <xdr:colOff>573089</xdr:colOff>
      <xdr:row>375</xdr:row>
      <xdr:rowOff>1928792</xdr:rowOff>
    </xdr:to>
    <xdr:pic>
      <xdr:nvPicPr>
        <xdr:cNvPr id="206" name="Imagem 1088" descr="Imagem 1088"/>
        <xdr:cNvPicPr>
          <a:picLocks noChangeAspect="1"/>
        </xdr:cNvPicPr>
      </xdr:nvPicPr>
      <xdr:blipFill>
        <a:blip r:embed="rId165">
          <a:extLst/>
        </a:blip>
        <a:stretch>
          <a:fillRect/>
        </a:stretch>
      </xdr:blipFill>
      <xdr:spPr>
        <a:xfrm>
          <a:off x="13088939" y="440160072"/>
          <a:ext cx="1619251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571500</xdr:colOff>
      <xdr:row>193</xdr:row>
      <xdr:rowOff>428625</xdr:rowOff>
    </xdr:from>
    <xdr:to>
      <xdr:col>9</xdr:col>
      <xdr:colOff>668337</xdr:colOff>
      <xdr:row>193</xdr:row>
      <xdr:rowOff>1833562</xdr:rowOff>
    </xdr:to>
    <xdr:pic>
      <xdr:nvPicPr>
        <xdr:cNvPr id="207" name="Imagem 1101" descr="Imagem 1101"/>
        <xdr:cNvPicPr>
          <a:picLocks noChangeAspect="1"/>
        </xdr:cNvPicPr>
      </xdr:nvPicPr>
      <xdr:blipFill>
        <a:blip r:embed="rId166">
          <a:extLst/>
        </a:blip>
        <a:stretch>
          <a:fillRect/>
        </a:stretch>
      </xdr:blipFill>
      <xdr:spPr>
        <a:xfrm>
          <a:off x="13398500" y="127882650"/>
          <a:ext cx="1404938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547687</xdr:colOff>
      <xdr:row>192</xdr:row>
      <xdr:rowOff>595312</xdr:rowOff>
    </xdr:from>
    <xdr:to>
      <xdr:col>9</xdr:col>
      <xdr:colOff>568371</xdr:colOff>
      <xdr:row>192</xdr:row>
      <xdr:rowOff>1800225</xdr:rowOff>
    </xdr:to>
    <xdr:pic>
      <xdr:nvPicPr>
        <xdr:cNvPr id="208" name="Imagem 1103" descr="Imagem 1103"/>
        <xdr:cNvPicPr>
          <a:picLocks noChangeAspect="1"/>
        </xdr:cNvPicPr>
      </xdr:nvPicPr>
      <xdr:blipFill>
        <a:blip r:embed="rId167">
          <a:extLst/>
        </a:blip>
        <a:stretch>
          <a:fillRect/>
        </a:stretch>
      </xdr:blipFill>
      <xdr:spPr>
        <a:xfrm>
          <a:off x="13374687" y="125953837"/>
          <a:ext cx="1328785" cy="12049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263</xdr:row>
      <xdr:rowOff>308004</xdr:rowOff>
    </xdr:from>
    <xdr:to>
      <xdr:col>9</xdr:col>
      <xdr:colOff>739775</xdr:colOff>
      <xdr:row>263</xdr:row>
      <xdr:rowOff>1881192</xdr:rowOff>
    </xdr:to>
    <xdr:pic>
      <xdr:nvPicPr>
        <xdr:cNvPr id="209" name="Imagem 1105" descr="Imagem 1105"/>
        <xdr:cNvPicPr>
          <a:picLocks noChangeAspect="1"/>
        </xdr:cNvPicPr>
      </xdr:nvPicPr>
      <xdr:blipFill>
        <a:blip r:embed="rId168">
          <a:extLst/>
        </a:blip>
        <a:stretch>
          <a:fillRect/>
        </a:stretch>
      </xdr:blipFill>
      <xdr:spPr>
        <a:xfrm>
          <a:off x="13303250" y="246639109"/>
          <a:ext cx="1571625" cy="15731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595312</xdr:colOff>
      <xdr:row>261</xdr:row>
      <xdr:rowOff>261942</xdr:rowOff>
    </xdr:from>
    <xdr:to>
      <xdr:col>9</xdr:col>
      <xdr:colOff>763587</xdr:colOff>
      <xdr:row>261</xdr:row>
      <xdr:rowOff>1738317</xdr:rowOff>
    </xdr:to>
    <xdr:pic>
      <xdr:nvPicPr>
        <xdr:cNvPr id="210" name="Imagem 1108" descr="Imagem 1108"/>
        <xdr:cNvPicPr>
          <a:picLocks noChangeAspect="1"/>
        </xdr:cNvPicPr>
      </xdr:nvPicPr>
      <xdr:blipFill>
        <a:blip r:embed="rId169">
          <a:extLst/>
        </a:blip>
        <a:stretch>
          <a:fillRect/>
        </a:stretch>
      </xdr:blipFill>
      <xdr:spPr>
        <a:xfrm>
          <a:off x="13422312" y="242402047"/>
          <a:ext cx="1476376" cy="14763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619125</xdr:colOff>
      <xdr:row>350</xdr:row>
      <xdr:rowOff>428629</xdr:rowOff>
    </xdr:from>
    <xdr:to>
      <xdr:col>9</xdr:col>
      <xdr:colOff>930273</xdr:colOff>
      <xdr:row>350</xdr:row>
      <xdr:rowOff>2047880</xdr:rowOff>
    </xdr:to>
    <xdr:pic>
      <xdr:nvPicPr>
        <xdr:cNvPr id="211" name="Imagem 1109" descr="Imagem 1109"/>
        <xdr:cNvPicPr>
          <a:picLocks noChangeAspect="1"/>
        </xdr:cNvPicPr>
      </xdr:nvPicPr>
      <xdr:blipFill>
        <a:blip r:embed="rId170">
          <a:extLst/>
        </a:blip>
        <a:stretch>
          <a:fillRect/>
        </a:stretch>
      </xdr:blipFill>
      <xdr:spPr>
        <a:xfrm>
          <a:off x="13446125" y="389987159"/>
          <a:ext cx="1619249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376</xdr:row>
      <xdr:rowOff>261917</xdr:rowOff>
    </xdr:from>
    <xdr:to>
      <xdr:col>9</xdr:col>
      <xdr:colOff>610237</xdr:colOff>
      <xdr:row>376</xdr:row>
      <xdr:rowOff>1833542</xdr:rowOff>
    </xdr:to>
    <xdr:pic>
      <xdr:nvPicPr>
        <xdr:cNvPr id="212" name="Imagem 1110" descr="Imagem 1110"/>
        <xdr:cNvPicPr>
          <a:picLocks noChangeAspect="1"/>
        </xdr:cNvPicPr>
      </xdr:nvPicPr>
      <xdr:blipFill>
        <a:blip r:embed="rId171">
          <a:extLst/>
        </a:blip>
        <a:stretch>
          <a:fillRect/>
        </a:stretch>
      </xdr:blipFill>
      <xdr:spPr>
        <a:xfrm>
          <a:off x="13184187" y="442207947"/>
          <a:ext cx="1561151" cy="1571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333375</xdr:colOff>
      <xdr:row>532</xdr:row>
      <xdr:rowOff>298777</xdr:rowOff>
    </xdr:from>
    <xdr:to>
      <xdr:col>9</xdr:col>
      <xdr:colOff>882650</xdr:colOff>
      <xdr:row>532</xdr:row>
      <xdr:rowOff>1866880</xdr:rowOff>
    </xdr:to>
    <xdr:pic>
      <xdr:nvPicPr>
        <xdr:cNvPr id="213" name="Imagem 874" descr="Imagem 874"/>
        <xdr:cNvPicPr>
          <a:picLocks noChangeAspect="1"/>
        </xdr:cNvPicPr>
      </xdr:nvPicPr>
      <xdr:blipFill>
        <a:blip r:embed="rId172">
          <a:extLst/>
        </a:blip>
        <a:stretch>
          <a:fillRect/>
        </a:stretch>
      </xdr:blipFill>
      <xdr:spPr>
        <a:xfrm>
          <a:off x="13160375" y="678779132"/>
          <a:ext cx="1857375" cy="156810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580</xdr:row>
      <xdr:rowOff>477718</xdr:rowOff>
    </xdr:from>
    <xdr:to>
      <xdr:col>9</xdr:col>
      <xdr:colOff>692148</xdr:colOff>
      <xdr:row>580</xdr:row>
      <xdr:rowOff>1904980</xdr:rowOff>
    </xdr:to>
    <xdr:pic>
      <xdr:nvPicPr>
        <xdr:cNvPr id="214" name="Imagem 962" descr="Imagem 962"/>
        <xdr:cNvPicPr>
          <a:picLocks noChangeAspect="1"/>
        </xdr:cNvPicPr>
      </xdr:nvPicPr>
      <xdr:blipFill>
        <a:blip r:embed="rId173">
          <a:extLst/>
        </a:blip>
        <a:stretch>
          <a:fillRect/>
        </a:stretch>
      </xdr:blipFill>
      <xdr:spPr>
        <a:xfrm>
          <a:off x="13327062" y="758206073"/>
          <a:ext cx="1500187" cy="14272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581</xdr:row>
      <xdr:rowOff>309542</xdr:rowOff>
    </xdr:from>
    <xdr:to>
      <xdr:col>9</xdr:col>
      <xdr:colOff>715962</xdr:colOff>
      <xdr:row>581</xdr:row>
      <xdr:rowOff>1736804</xdr:rowOff>
    </xdr:to>
    <xdr:pic>
      <xdr:nvPicPr>
        <xdr:cNvPr id="215" name="Imagem 966" descr="Imagem 966"/>
        <xdr:cNvPicPr>
          <a:picLocks noChangeAspect="1"/>
        </xdr:cNvPicPr>
      </xdr:nvPicPr>
      <xdr:blipFill>
        <a:blip r:embed="rId173">
          <a:extLst/>
        </a:blip>
        <a:stretch>
          <a:fillRect/>
        </a:stretch>
      </xdr:blipFill>
      <xdr:spPr>
        <a:xfrm>
          <a:off x="13350875" y="760133397"/>
          <a:ext cx="1500188" cy="14272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325</xdr:row>
      <xdr:rowOff>214317</xdr:rowOff>
    </xdr:from>
    <xdr:to>
      <xdr:col>9</xdr:col>
      <xdr:colOff>787401</xdr:colOff>
      <xdr:row>325</xdr:row>
      <xdr:rowOff>1785942</xdr:rowOff>
    </xdr:to>
    <xdr:pic>
      <xdr:nvPicPr>
        <xdr:cNvPr id="216" name="Imagem 705" descr="Imagem 705"/>
        <xdr:cNvPicPr>
          <a:picLocks noChangeAspect="1"/>
        </xdr:cNvPicPr>
      </xdr:nvPicPr>
      <xdr:blipFill>
        <a:blip r:embed="rId174">
          <a:extLst/>
        </a:blip>
        <a:stretch>
          <a:fillRect/>
        </a:stretch>
      </xdr:blipFill>
      <xdr:spPr>
        <a:xfrm>
          <a:off x="13350875" y="349758322"/>
          <a:ext cx="1571627" cy="1571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194</xdr:row>
      <xdr:rowOff>381000</xdr:rowOff>
    </xdr:from>
    <xdr:to>
      <xdr:col>9</xdr:col>
      <xdr:colOff>870780</xdr:colOff>
      <xdr:row>194</xdr:row>
      <xdr:rowOff>1776412</xdr:rowOff>
    </xdr:to>
    <xdr:pic>
      <xdr:nvPicPr>
        <xdr:cNvPr id="217" name="Imagem 979" descr="Imagem 979"/>
        <xdr:cNvPicPr>
          <a:picLocks noChangeAspect="1"/>
        </xdr:cNvPicPr>
      </xdr:nvPicPr>
      <xdr:blipFill>
        <a:blip r:embed="rId175">
          <a:extLst/>
        </a:blip>
        <a:stretch>
          <a:fillRect/>
        </a:stretch>
      </xdr:blipFill>
      <xdr:spPr>
        <a:xfrm>
          <a:off x="13231812" y="129930525"/>
          <a:ext cx="1774069" cy="13954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309562</xdr:colOff>
      <xdr:row>600</xdr:row>
      <xdr:rowOff>547667</xdr:rowOff>
    </xdr:from>
    <xdr:to>
      <xdr:col>9</xdr:col>
      <xdr:colOff>573086</xdr:colOff>
      <xdr:row>600</xdr:row>
      <xdr:rowOff>1716312</xdr:rowOff>
    </xdr:to>
    <xdr:sp>
      <xdr:nvSpPr>
        <xdr:cNvPr id="218" name="Imagem 725"/>
        <xdr:cNvSpPr/>
      </xdr:nvSpPr>
      <xdr:spPr>
        <a:xfrm>
          <a:off x="13136562" y="785136522"/>
          <a:ext cx="1571625" cy="1168646"/>
        </a:xfrm>
        <a:prstGeom prst="rect">
          <a:avLst/>
        </a:prstGeom>
        <a:noFill/>
        <a:ln w="12700" cap="flat">
          <a:noFill/>
          <a:miter lim="400000"/>
        </a:ln>
        <a:effectLst/>
      </xdr:spPr>
      <xdr:txBody>
        <a:bodyPr/>
        <a:lstStyle/>
        <a:p>
          <a:pPr/>
        </a:p>
      </xdr:txBody>
    </xdr:sp>
    <xdr:clientData/>
  </xdr:twoCellAnchor>
  <xdr:twoCellAnchor>
    <xdr:from>
      <xdr:col>8</xdr:col>
      <xdr:colOff>333373</xdr:colOff>
      <xdr:row>358</xdr:row>
      <xdr:rowOff>381004</xdr:rowOff>
    </xdr:from>
    <xdr:to>
      <xdr:col>9</xdr:col>
      <xdr:colOff>446340</xdr:colOff>
      <xdr:row>358</xdr:row>
      <xdr:rowOff>1809754</xdr:rowOff>
    </xdr:to>
    <xdr:pic>
      <xdr:nvPicPr>
        <xdr:cNvPr id="219" name="Imagem 947" descr="Imagem 947"/>
        <xdr:cNvPicPr>
          <a:picLocks noChangeAspect="1"/>
        </xdr:cNvPicPr>
      </xdr:nvPicPr>
      <xdr:blipFill>
        <a:blip r:embed="rId176">
          <a:extLst/>
        </a:blip>
        <a:stretch>
          <a:fillRect/>
        </a:stretch>
      </xdr:blipFill>
      <xdr:spPr>
        <a:xfrm>
          <a:off x="13160373" y="406703534"/>
          <a:ext cx="1421068" cy="14287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359</xdr:row>
      <xdr:rowOff>285754</xdr:rowOff>
    </xdr:from>
    <xdr:to>
      <xdr:col>9</xdr:col>
      <xdr:colOff>493967</xdr:colOff>
      <xdr:row>359</xdr:row>
      <xdr:rowOff>1714504</xdr:rowOff>
    </xdr:to>
    <xdr:pic>
      <xdr:nvPicPr>
        <xdr:cNvPr id="220" name="Imagem 955" descr="Imagem 955"/>
        <xdr:cNvPicPr>
          <a:picLocks noChangeAspect="1"/>
        </xdr:cNvPicPr>
      </xdr:nvPicPr>
      <xdr:blipFill>
        <a:blip r:embed="rId176">
          <a:extLst/>
        </a:blip>
        <a:stretch>
          <a:fillRect/>
        </a:stretch>
      </xdr:blipFill>
      <xdr:spPr>
        <a:xfrm>
          <a:off x="13208000" y="408703784"/>
          <a:ext cx="1421068" cy="14287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360</xdr:row>
      <xdr:rowOff>357192</xdr:rowOff>
    </xdr:from>
    <xdr:to>
      <xdr:col>9</xdr:col>
      <xdr:colOff>493967</xdr:colOff>
      <xdr:row>360</xdr:row>
      <xdr:rowOff>1785941</xdr:rowOff>
    </xdr:to>
    <xdr:pic>
      <xdr:nvPicPr>
        <xdr:cNvPr id="221" name="Imagem 960" descr="Imagem 960"/>
        <xdr:cNvPicPr>
          <a:picLocks noChangeAspect="1"/>
        </xdr:cNvPicPr>
      </xdr:nvPicPr>
      <xdr:blipFill>
        <a:blip r:embed="rId176">
          <a:extLst/>
        </a:blip>
        <a:stretch>
          <a:fillRect/>
        </a:stretch>
      </xdr:blipFill>
      <xdr:spPr>
        <a:xfrm>
          <a:off x="13208000" y="410870722"/>
          <a:ext cx="1421068" cy="14287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384</xdr:row>
      <xdr:rowOff>333355</xdr:rowOff>
    </xdr:from>
    <xdr:to>
      <xdr:col>9</xdr:col>
      <xdr:colOff>715202</xdr:colOff>
      <xdr:row>384</xdr:row>
      <xdr:rowOff>1856611</xdr:rowOff>
    </xdr:to>
    <xdr:pic>
      <xdr:nvPicPr>
        <xdr:cNvPr id="222" name="Imagem 15" descr="Imagem 15"/>
        <xdr:cNvPicPr>
          <a:picLocks noChangeAspect="1"/>
        </xdr:cNvPicPr>
      </xdr:nvPicPr>
      <xdr:blipFill>
        <a:blip r:embed="rId177">
          <a:extLst/>
        </a:blip>
        <a:stretch>
          <a:fillRect/>
        </a:stretch>
      </xdr:blipFill>
      <xdr:spPr>
        <a:xfrm>
          <a:off x="13327062" y="456947885"/>
          <a:ext cx="1523241" cy="152325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595312</xdr:colOff>
      <xdr:row>377</xdr:row>
      <xdr:rowOff>214292</xdr:rowOff>
    </xdr:from>
    <xdr:to>
      <xdr:col>9</xdr:col>
      <xdr:colOff>882651</xdr:colOff>
      <xdr:row>377</xdr:row>
      <xdr:rowOff>1809730</xdr:rowOff>
    </xdr:to>
    <xdr:pic>
      <xdr:nvPicPr>
        <xdr:cNvPr id="223" name="Imagem 972" descr="Imagem 972"/>
        <xdr:cNvPicPr>
          <a:picLocks noChangeAspect="1"/>
        </xdr:cNvPicPr>
      </xdr:nvPicPr>
      <xdr:blipFill>
        <a:blip r:embed="rId178">
          <a:extLst/>
        </a:blip>
        <a:stretch>
          <a:fillRect/>
        </a:stretch>
      </xdr:blipFill>
      <xdr:spPr>
        <a:xfrm>
          <a:off x="13422312" y="444255822"/>
          <a:ext cx="1595440" cy="15954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130</xdr:row>
      <xdr:rowOff>261937</xdr:rowOff>
    </xdr:from>
    <xdr:to>
      <xdr:col>9</xdr:col>
      <xdr:colOff>692150</xdr:colOff>
      <xdr:row>130</xdr:row>
      <xdr:rowOff>1833562</xdr:rowOff>
    </xdr:to>
    <xdr:pic>
      <xdr:nvPicPr>
        <xdr:cNvPr id="224" name="Imagem 805" descr="Imagem 805"/>
        <xdr:cNvPicPr>
          <a:picLocks noChangeAspect="1"/>
        </xdr:cNvPicPr>
      </xdr:nvPicPr>
      <xdr:blipFill>
        <a:blip r:embed="rId179">
          <a:extLst/>
        </a:blip>
        <a:stretch>
          <a:fillRect/>
        </a:stretch>
      </xdr:blipFill>
      <xdr:spPr>
        <a:xfrm>
          <a:off x="13255625" y="61040962"/>
          <a:ext cx="1571625" cy="1571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333375</xdr:colOff>
      <xdr:row>322</xdr:row>
      <xdr:rowOff>142879</xdr:rowOff>
    </xdr:from>
    <xdr:to>
      <xdr:col>9</xdr:col>
      <xdr:colOff>715962</xdr:colOff>
      <xdr:row>322</xdr:row>
      <xdr:rowOff>1835254</xdr:rowOff>
    </xdr:to>
    <xdr:pic>
      <xdr:nvPicPr>
        <xdr:cNvPr id="225" name="Imagem 985" descr="Imagem 985"/>
        <xdr:cNvPicPr>
          <a:picLocks noChangeAspect="1"/>
        </xdr:cNvPicPr>
      </xdr:nvPicPr>
      <xdr:blipFill>
        <a:blip r:embed="rId180">
          <a:extLst/>
        </a:blip>
        <a:stretch>
          <a:fillRect/>
        </a:stretch>
      </xdr:blipFill>
      <xdr:spPr>
        <a:xfrm>
          <a:off x="13160375" y="343400384"/>
          <a:ext cx="1690688" cy="16923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252</xdr:row>
      <xdr:rowOff>428629</xdr:rowOff>
    </xdr:from>
    <xdr:to>
      <xdr:col>9</xdr:col>
      <xdr:colOff>875965</xdr:colOff>
      <xdr:row>252</xdr:row>
      <xdr:rowOff>1690692</xdr:rowOff>
    </xdr:to>
    <xdr:pic>
      <xdr:nvPicPr>
        <xdr:cNvPr id="226" name="Imagem 986" descr="Imagem 986"/>
        <xdr:cNvPicPr>
          <a:picLocks noChangeAspect="1"/>
        </xdr:cNvPicPr>
      </xdr:nvPicPr>
      <xdr:blipFill>
        <a:blip r:embed="rId181">
          <a:extLst/>
        </a:blip>
        <a:stretch>
          <a:fillRect/>
        </a:stretch>
      </xdr:blipFill>
      <xdr:spPr>
        <a:xfrm>
          <a:off x="13350875" y="224490284"/>
          <a:ext cx="1660191" cy="12620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568</xdr:row>
      <xdr:rowOff>47605</xdr:rowOff>
    </xdr:from>
    <xdr:to>
      <xdr:col>9</xdr:col>
      <xdr:colOff>596899</xdr:colOff>
      <xdr:row>568</xdr:row>
      <xdr:rowOff>1835237</xdr:rowOff>
    </xdr:to>
    <xdr:pic>
      <xdr:nvPicPr>
        <xdr:cNvPr id="227" name="Imagem 980" descr="Imagem 980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231812" y="732629960"/>
          <a:ext cx="1500188" cy="178763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380998</xdr:colOff>
      <xdr:row>569</xdr:row>
      <xdr:rowOff>190480</xdr:rowOff>
    </xdr:from>
    <xdr:to>
      <xdr:col>9</xdr:col>
      <xdr:colOff>571663</xdr:colOff>
      <xdr:row>569</xdr:row>
      <xdr:rowOff>1976417</xdr:rowOff>
    </xdr:to>
    <xdr:pic>
      <xdr:nvPicPr>
        <xdr:cNvPr id="228" name="Imagem 989" descr="Imagem 989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207998" y="734868335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571</xdr:row>
      <xdr:rowOff>71417</xdr:rowOff>
    </xdr:from>
    <xdr:to>
      <xdr:col>9</xdr:col>
      <xdr:colOff>595477</xdr:colOff>
      <xdr:row>571</xdr:row>
      <xdr:rowOff>1857354</xdr:rowOff>
    </xdr:to>
    <xdr:pic>
      <xdr:nvPicPr>
        <xdr:cNvPr id="229" name="Imagem 1036" descr="Imagem 1036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231812" y="738940272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572</xdr:row>
      <xdr:rowOff>95230</xdr:rowOff>
    </xdr:from>
    <xdr:to>
      <xdr:col>9</xdr:col>
      <xdr:colOff>643102</xdr:colOff>
      <xdr:row>572</xdr:row>
      <xdr:rowOff>1881167</xdr:rowOff>
    </xdr:to>
    <xdr:pic>
      <xdr:nvPicPr>
        <xdr:cNvPr id="230" name="Imagem 1059" descr="Imagem 1059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279437" y="741059585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476248</xdr:colOff>
      <xdr:row>573</xdr:row>
      <xdr:rowOff>142855</xdr:rowOff>
    </xdr:from>
    <xdr:to>
      <xdr:col>9</xdr:col>
      <xdr:colOff>666913</xdr:colOff>
      <xdr:row>573</xdr:row>
      <xdr:rowOff>1928792</xdr:rowOff>
    </xdr:to>
    <xdr:pic>
      <xdr:nvPicPr>
        <xdr:cNvPr id="231" name="Imagem 1067" descr="Imagem 1067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303248" y="743202710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575</xdr:row>
      <xdr:rowOff>261917</xdr:rowOff>
    </xdr:from>
    <xdr:to>
      <xdr:col>9</xdr:col>
      <xdr:colOff>690727</xdr:colOff>
      <xdr:row>575</xdr:row>
      <xdr:rowOff>2047854</xdr:rowOff>
    </xdr:to>
    <xdr:pic>
      <xdr:nvPicPr>
        <xdr:cNvPr id="232" name="Imagem 1072" descr="Imagem 1072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327062" y="747512772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323</xdr:row>
      <xdr:rowOff>261942</xdr:rowOff>
    </xdr:from>
    <xdr:to>
      <xdr:col>9</xdr:col>
      <xdr:colOff>761993</xdr:colOff>
      <xdr:row>323</xdr:row>
      <xdr:rowOff>1857380</xdr:rowOff>
    </xdr:to>
    <xdr:pic>
      <xdr:nvPicPr>
        <xdr:cNvPr id="233" name="Imagem 1081" descr="Imagem 1081"/>
        <xdr:cNvPicPr>
          <a:picLocks noChangeAspect="1"/>
        </xdr:cNvPicPr>
      </xdr:nvPicPr>
      <xdr:blipFill>
        <a:blip r:embed="rId183">
          <a:extLst/>
        </a:blip>
        <a:stretch>
          <a:fillRect/>
        </a:stretch>
      </xdr:blipFill>
      <xdr:spPr>
        <a:xfrm>
          <a:off x="13303250" y="345614947"/>
          <a:ext cx="1593844" cy="15954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523876</xdr:colOff>
      <xdr:row>319</xdr:row>
      <xdr:rowOff>261347</xdr:rowOff>
    </xdr:from>
    <xdr:to>
      <xdr:col>9</xdr:col>
      <xdr:colOff>787401</xdr:colOff>
      <xdr:row>319</xdr:row>
      <xdr:rowOff>1832972</xdr:rowOff>
    </xdr:to>
    <xdr:pic>
      <xdr:nvPicPr>
        <xdr:cNvPr id="234" name="Imagem 24" descr="Imagem 24"/>
        <xdr:cNvPicPr>
          <a:picLocks noChangeAspect="1"/>
        </xdr:cNvPicPr>
      </xdr:nvPicPr>
      <xdr:blipFill>
        <a:blip r:embed="rId184">
          <a:extLst/>
        </a:blip>
        <a:stretch>
          <a:fillRect/>
        </a:stretch>
      </xdr:blipFill>
      <xdr:spPr>
        <a:xfrm>
          <a:off x="13350876" y="337232352"/>
          <a:ext cx="1571626" cy="1571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449</xdr:row>
      <xdr:rowOff>547667</xdr:rowOff>
    </xdr:from>
    <xdr:to>
      <xdr:col>9</xdr:col>
      <xdr:colOff>681536</xdr:colOff>
      <xdr:row>449</xdr:row>
      <xdr:rowOff>1623992</xdr:rowOff>
    </xdr:to>
    <xdr:pic>
      <xdr:nvPicPr>
        <xdr:cNvPr id="235" name="Imagem 1089" descr="Imagem 1089"/>
        <xdr:cNvPicPr>
          <a:picLocks noChangeAspect="1"/>
        </xdr:cNvPicPr>
      </xdr:nvPicPr>
      <xdr:blipFill>
        <a:blip r:embed="rId185">
          <a:extLst/>
        </a:blip>
        <a:stretch>
          <a:fillRect/>
        </a:stretch>
      </xdr:blipFill>
      <xdr:spPr>
        <a:xfrm>
          <a:off x="13279437" y="542696697"/>
          <a:ext cx="1537200" cy="10763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571500</xdr:colOff>
      <xdr:row>264</xdr:row>
      <xdr:rowOff>190504</xdr:rowOff>
    </xdr:from>
    <xdr:to>
      <xdr:col>9</xdr:col>
      <xdr:colOff>931108</xdr:colOff>
      <xdr:row>264</xdr:row>
      <xdr:rowOff>1857379</xdr:rowOff>
    </xdr:to>
    <xdr:pic>
      <xdr:nvPicPr>
        <xdr:cNvPr id="236" name="Imagem 1092" descr="Imagem 1092"/>
        <xdr:cNvPicPr>
          <a:picLocks noChangeAspect="1"/>
        </xdr:cNvPicPr>
      </xdr:nvPicPr>
      <xdr:blipFill>
        <a:blip r:embed="rId186">
          <a:extLst/>
        </a:blip>
        <a:stretch>
          <a:fillRect/>
        </a:stretch>
      </xdr:blipFill>
      <xdr:spPr>
        <a:xfrm>
          <a:off x="13398500" y="248617109"/>
          <a:ext cx="1667709" cy="16668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232</xdr:row>
      <xdr:rowOff>404817</xdr:rowOff>
    </xdr:from>
    <xdr:to>
      <xdr:col>9</xdr:col>
      <xdr:colOff>633350</xdr:colOff>
      <xdr:row>232</xdr:row>
      <xdr:rowOff>1919292</xdr:rowOff>
    </xdr:to>
    <xdr:pic>
      <xdr:nvPicPr>
        <xdr:cNvPr id="237" name="Imagem 1095" descr="Imagem 1095"/>
        <xdr:cNvPicPr>
          <a:picLocks noChangeAspect="1"/>
        </xdr:cNvPicPr>
      </xdr:nvPicPr>
      <xdr:blipFill>
        <a:blip r:embed="rId187">
          <a:extLst/>
        </a:blip>
        <a:stretch>
          <a:fillRect/>
        </a:stretch>
      </xdr:blipFill>
      <xdr:spPr>
        <a:xfrm>
          <a:off x="13255625" y="199320472"/>
          <a:ext cx="1512826" cy="15144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411</xdr:row>
      <xdr:rowOff>261917</xdr:rowOff>
    </xdr:from>
    <xdr:to>
      <xdr:col>9</xdr:col>
      <xdr:colOff>619521</xdr:colOff>
      <xdr:row>411</xdr:row>
      <xdr:rowOff>1784727</xdr:rowOff>
    </xdr:to>
    <xdr:pic>
      <xdr:nvPicPr>
        <xdr:cNvPr id="238" name="Imagem 26" descr="Imagem 26"/>
        <xdr:cNvPicPr>
          <a:picLocks noChangeAspect="1"/>
        </xdr:cNvPicPr>
      </xdr:nvPicPr>
      <xdr:blipFill>
        <a:blip r:embed="rId188">
          <a:extLst/>
        </a:blip>
        <a:stretch>
          <a:fillRect/>
        </a:stretch>
      </xdr:blipFill>
      <xdr:spPr>
        <a:xfrm>
          <a:off x="13231812" y="483632172"/>
          <a:ext cx="1522810" cy="152281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541</xdr:row>
      <xdr:rowOff>309542</xdr:rowOff>
    </xdr:from>
    <xdr:to>
      <xdr:col>9</xdr:col>
      <xdr:colOff>678820</xdr:colOff>
      <xdr:row>541</xdr:row>
      <xdr:rowOff>1762105</xdr:rowOff>
    </xdr:to>
    <xdr:pic>
      <xdr:nvPicPr>
        <xdr:cNvPr id="239" name="Imagem 48" descr="Imagem 48"/>
        <xdr:cNvPicPr>
          <a:picLocks noChangeAspect="1"/>
        </xdr:cNvPicPr>
      </xdr:nvPicPr>
      <xdr:blipFill>
        <a:blip r:embed="rId189">
          <a:extLst/>
        </a:blip>
        <a:stretch>
          <a:fillRect/>
        </a:stretch>
      </xdr:blipFill>
      <xdr:spPr>
        <a:xfrm>
          <a:off x="13279437" y="689838897"/>
          <a:ext cx="1534484" cy="14525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476251</xdr:colOff>
      <xdr:row>555</xdr:row>
      <xdr:rowOff>333355</xdr:rowOff>
    </xdr:from>
    <xdr:to>
      <xdr:col>9</xdr:col>
      <xdr:colOff>866086</xdr:colOff>
      <xdr:row>555</xdr:row>
      <xdr:rowOff>1635105</xdr:rowOff>
    </xdr:to>
    <xdr:pic>
      <xdr:nvPicPr>
        <xdr:cNvPr id="240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3303251" y="715008710"/>
          <a:ext cx="1697936" cy="1301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554</xdr:row>
      <xdr:rowOff>261917</xdr:rowOff>
    </xdr:from>
    <xdr:to>
      <xdr:col>9</xdr:col>
      <xdr:colOff>747022</xdr:colOff>
      <xdr:row>554</xdr:row>
      <xdr:rowOff>1563667</xdr:rowOff>
    </xdr:to>
    <xdr:pic>
      <xdr:nvPicPr>
        <xdr:cNvPr id="241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3184187" y="712841772"/>
          <a:ext cx="1697936" cy="1301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552</xdr:row>
      <xdr:rowOff>428605</xdr:rowOff>
    </xdr:from>
    <xdr:to>
      <xdr:col>9</xdr:col>
      <xdr:colOff>623394</xdr:colOff>
      <xdr:row>552</xdr:row>
      <xdr:rowOff>1684714</xdr:rowOff>
    </xdr:to>
    <xdr:pic>
      <xdr:nvPicPr>
        <xdr:cNvPr id="242" name="Imagem 51" descr="Imagem 51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3279437" y="708817460"/>
          <a:ext cx="1479058" cy="125611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553</xdr:row>
      <xdr:rowOff>571480</xdr:rowOff>
    </xdr:from>
    <xdr:to>
      <xdr:col>9</xdr:col>
      <xdr:colOff>647207</xdr:colOff>
      <xdr:row>553</xdr:row>
      <xdr:rowOff>1827589</xdr:rowOff>
    </xdr:to>
    <xdr:pic>
      <xdr:nvPicPr>
        <xdr:cNvPr id="243" name="Imagem 51" descr="Imagem 51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3303250" y="711055835"/>
          <a:ext cx="1479058" cy="125611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547</xdr:row>
      <xdr:rowOff>476230</xdr:rowOff>
    </xdr:from>
    <xdr:to>
      <xdr:col>9</xdr:col>
      <xdr:colOff>671019</xdr:colOff>
      <xdr:row>547</xdr:row>
      <xdr:rowOff>1732339</xdr:rowOff>
    </xdr:to>
    <xdr:pic>
      <xdr:nvPicPr>
        <xdr:cNvPr id="244" name="Imagem 51" descr="Imagem 51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3327062" y="700483085"/>
          <a:ext cx="1479058" cy="125611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523876</xdr:colOff>
      <xdr:row>576</xdr:row>
      <xdr:rowOff>95230</xdr:rowOff>
    </xdr:from>
    <xdr:to>
      <xdr:col>9</xdr:col>
      <xdr:colOff>714541</xdr:colOff>
      <xdr:row>576</xdr:row>
      <xdr:rowOff>1881167</xdr:rowOff>
    </xdr:to>
    <xdr:pic>
      <xdr:nvPicPr>
        <xdr:cNvPr id="245" name="Imagem 41" descr="Imagem 41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350876" y="749441585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607</xdr:row>
      <xdr:rowOff>309522</xdr:rowOff>
    </xdr:from>
    <xdr:to>
      <xdr:col>9</xdr:col>
      <xdr:colOff>692150</xdr:colOff>
      <xdr:row>607</xdr:row>
      <xdr:rowOff>1928772</xdr:rowOff>
    </xdr:to>
    <xdr:pic>
      <xdr:nvPicPr>
        <xdr:cNvPr id="246" name="Imagem 42" descr="Imagem 42"/>
        <xdr:cNvPicPr>
          <a:picLocks noChangeAspect="1"/>
        </xdr:cNvPicPr>
      </xdr:nvPicPr>
      <xdr:blipFill>
        <a:blip r:embed="rId119">
          <a:extLst/>
        </a:blip>
        <a:stretch>
          <a:fillRect/>
        </a:stretch>
      </xdr:blipFill>
      <xdr:spPr>
        <a:xfrm>
          <a:off x="13208000" y="798781382"/>
          <a:ext cx="1619250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333376</xdr:colOff>
      <xdr:row>608</xdr:row>
      <xdr:rowOff>214272</xdr:rowOff>
    </xdr:from>
    <xdr:to>
      <xdr:col>9</xdr:col>
      <xdr:colOff>644526</xdr:colOff>
      <xdr:row>608</xdr:row>
      <xdr:rowOff>1833522</xdr:rowOff>
    </xdr:to>
    <xdr:pic>
      <xdr:nvPicPr>
        <xdr:cNvPr id="247" name="Imagem 43" descr="Imagem 43"/>
        <xdr:cNvPicPr>
          <a:picLocks noChangeAspect="1"/>
        </xdr:cNvPicPr>
      </xdr:nvPicPr>
      <xdr:blipFill>
        <a:blip r:embed="rId119">
          <a:extLst/>
        </a:blip>
        <a:stretch>
          <a:fillRect/>
        </a:stretch>
      </xdr:blipFill>
      <xdr:spPr>
        <a:xfrm>
          <a:off x="13160376" y="800781632"/>
          <a:ext cx="1619251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597</xdr:row>
      <xdr:rowOff>309542</xdr:rowOff>
    </xdr:from>
    <xdr:to>
      <xdr:col>9</xdr:col>
      <xdr:colOff>715962</xdr:colOff>
      <xdr:row>597</xdr:row>
      <xdr:rowOff>1725301</xdr:rowOff>
    </xdr:to>
    <xdr:pic>
      <xdr:nvPicPr>
        <xdr:cNvPr id="248" name="Imagem 40" descr="Imagem 40"/>
        <xdr:cNvPicPr>
          <a:picLocks noChangeAspect="1"/>
        </xdr:cNvPicPr>
      </xdr:nvPicPr>
      <xdr:blipFill>
        <a:blip r:embed="rId105">
          <a:extLst/>
        </a:blip>
        <a:stretch>
          <a:fillRect/>
        </a:stretch>
      </xdr:blipFill>
      <xdr:spPr>
        <a:xfrm>
          <a:off x="13350875" y="780135897"/>
          <a:ext cx="1500188" cy="141576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738187</xdr:colOff>
      <xdr:row>307</xdr:row>
      <xdr:rowOff>285754</xdr:rowOff>
    </xdr:from>
    <xdr:to>
      <xdr:col>9</xdr:col>
      <xdr:colOff>430212</xdr:colOff>
      <xdr:row>307</xdr:row>
      <xdr:rowOff>1920582</xdr:rowOff>
    </xdr:to>
    <xdr:pic>
      <xdr:nvPicPr>
        <xdr:cNvPr id="249" name="Imagem 25" descr="Imagem 25"/>
        <xdr:cNvPicPr>
          <a:picLocks noChangeAspect="1"/>
        </xdr:cNvPicPr>
      </xdr:nvPicPr>
      <xdr:blipFill>
        <a:blip r:embed="rId190">
          <a:extLst/>
        </a:blip>
        <a:stretch>
          <a:fillRect/>
        </a:stretch>
      </xdr:blipFill>
      <xdr:spPr>
        <a:xfrm>
          <a:off x="13565187" y="312110759"/>
          <a:ext cx="1000126" cy="163482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619125</xdr:colOff>
      <xdr:row>524</xdr:row>
      <xdr:rowOff>404792</xdr:rowOff>
    </xdr:from>
    <xdr:to>
      <xdr:col>9</xdr:col>
      <xdr:colOff>644523</xdr:colOff>
      <xdr:row>524</xdr:row>
      <xdr:rowOff>1738292</xdr:rowOff>
    </xdr:to>
    <xdr:pic>
      <xdr:nvPicPr>
        <xdr:cNvPr id="250" name="Imagem 45" descr="Imagem 45"/>
        <xdr:cNvPicPr>
          <a:picLocks noChangeAspect="1"/>
        </xdr:cNvPicPr>
      </xdr:nvPicPr>
      <xdr:blipFill>
        <a:blip r:embed="rId191">
          <a:extLst/>
        </a:blip>
        <a:stretch>
          <a:fillRect/>
        </a:stretch>
      </xdr:blipFill>
      <xdr:spPr>
        <a:xfrm>
          <a:off x="13446125" y="667264647"/>
          <a:ext cx="1333499" cy="1333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595312</xdr:colOff>
      <xdr:row>525</xdr:row>
      <xdr:rowOff>333355</xdr:rowOff>
    </xdr:from>
    <xdr:to>
      <xdr:col>9</xdr:col>
      <xdr:colOff>620712</xdr:colOff>
      <xdr:row>525</xdr:row>
      <xdr:rowOff>1666855</xdr:rowOff>
    </xdr:to>
    <xdr:pic>
      <xdr:nvPicPr>
        <xdr:cNvPr id="251" name="Imagem 48" descr="Imagem 48"/>
        <xdr:cNvPicPr>
          <a:picLocks noChangeAspect="1"/>
        </xdr:cNvPicPr>
      </xdr:nvPicPr>
      <xdr:blipFill>
        <a:blip r:embed="rId191">
          <a:extLst/>
        </a:blip>
        <a:stretch>
          <a:fillRect/>
        </a:stretch>
      </xdr:blipFill>
      <xdr:spPr>
        <a:xfrm>
          <a:off x="13422312" y="669288710"/>
          <a:ext cx="1333501" cy="1333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526</xdr:row>
      <xdr:rowOff>214292</xdr:rowOff>
    </xdr:from>
    <xdr:to>
      <xdr:col>9</xdr:col>
      <xdr:colOff>763587</xdr:colOff>
      <xdr:row>526</xdr:row>
      <xdr:rowOff>1809730</xdr:rowOff>
    </xdr:to>
    <xdr:pic>
      <xdr:nvPicPr>
        <xdr:cNvPr id="252" name="Imagem 53" descr="Imagem 53"/>
        <xdr:cNvPicPr>
          <a:picLocks noChangeAspect="1"/>
        </xdr:cNvPicPr>
      </xdr:nvPicPr>
      <xdr:blipFill>
        <a:blip r:embed="rId192">
          <a:extLst/>
        </a:blip>
        <a:stretch>
          <a:fillRect/>
        </a:stretch>
      </xdr:blipFill>
      <xdr:spPr>
        <a:xfrm>
          <a:off x="13303250" y="671265147"/>
          <a:ext cx="1595438" cy="15954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219</xdr:row>
      <xdr:rowOff>238125</xdr:rowOff>
    </xdr:from>
    <xdr:to>
      <xdr:col>9</xdr:col>
      <xdr:colOff>682705</xdr:colOff>
      <xdr:row>219</xdr:row>
      <xdr:rowOff>1747837</xdr:rowOff>
    </xdr:to>
    <xdr:pic>
      <xdr:nvPicPr>
        <xdr:cNvPr id="253" name="Imagem 20" descr="Imagem 20"/>
        <xdr:cNvPicPr>
          <a:picLocks noChangeAspect="1"/>
        </xdr:cNvPicPr>
      </xdr:nvPicPr>
      <xdr:blipFill>
        <a:blip r:embed="rId193">
          <a:extLst/>
        </a:blip>
        <a:stretch>
          <a:fillRect/>
        </a:stretch>
      </xdr:blipFill>
      <xdr:spPr>
        <a:xfrm>
          <a:off x="13255625" y="176231550"/>
          <a:ext cx="1562181" cy="15097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666748</xdr:colOff>
      <xdr:row>246</xdr:row>
      <xdr:rowOff>238129</xdr:rowOff>
    </xdr:from>
    <xdr:to>
      <xdr:col>9</xdr:col>
      <xdr:colOff>467121</xdr:colOff>
      <xdr:row>246</xdr:row>
      <xdr:rowOff>1905005</xdr:rowOff>
    </xdr:to>
    <xdr:pic>
      <xdr:nvPicPr>
        <xdr:cNvPr id="254" name="Imagem 55" descr="Imagem 55"/>
        <xdr:cNvPicPr>
          <a:picLocks noChangeAspect="1"/>
        </xdr:cNvPicPr>
      </xdr:nvPicPr>
      <xdr:blipFill>
        <a:blip r:embed="rId194">
          <a:extLst/>
        </a:blip>
        <a:stretch>
          <a:fillRect/>
        </a:stretch>
      </xdr:blipFill>
      <xdr:spPr>
        <a:xfrm>
          <a:off x="13493748" y="218013284"/>
          <a:ext cx="1108474" cy="16668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523873</xdr:colOff>
      <xdr:row>464</xdr:row>
      <xdr:rowOff>261917</xdr:rowOff>
    </xdr:from>
    <xdr:to>
      <xdr:col>9</xdr:col>
      <xdr:colOff>525460</xdr:colOff>
      <xdr:row>464</xdr:row>
      <xdr:rowOff>1601102</xdr:rowOff>
    </xdr:to>
    <xdr:pic>
      <xdr:nvPicPr>
        <xdr:cNvPr id="255" name="Imagem 58" descr="Imagem 58"/>
        <xdr:cNvPicPr>
          <a:picLocks noChangeAspect="1"/>
        </xdr:cNvPicPr>
      </xdr:nvPicPr>
      <xdr:blipFill>
        <a:blip r:embed="rId195">
          <a:extLst/>
        </a:blip>
        <a:stretch>
          <a:fillRect/>
        </a:stretch>
      </xdr:blipFill>
      <xdr:spPr>
        <a:xfrm>
          <a:off x="13350873" y="565461447"/>
          <a:ext cx="1309688" cy="13391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229</xdr:row>
      <xdr:rowOff>142877</xdr:rowOff>
    </xdr:from>
    <xdr:to>
      <xdr:col>9</xdr:col>
      <xdr:colOff>833149</xdr:colOff>
      <xdr:row>229</xdr:row>
      <xdr:rowOff>1881190</xdr:rowOff>
    </xdr:to>
    <xdr:pic>
      <xdr:nvPicPr>
        <xdr:cNvPr id="256" name="Imagem 60" descr="Imagem 60"/>
        <xdr:cNvPicPr>
          <a:picLocks noChangeAspect="1"/>
        </xdr:cNvPicPr>
      </xdr:nvPicPr>
      <xdr:blipFill>
        <a:blip r:embed="rId196">
          <a:extLst/>
        </a:blip>
        <a:stretch>
          <a:fillRect/>
        </a:stretch>
      </xdr:blipFill>
      <xdr:spPr>
        <a:xfrm>
          <a:off x="13231812" y="192836167"/>
          <a:ext cx="1736438" cy="1738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410</xdr:row>
      <xdr:rowOff>261917</xdr:rowOff>
    </xdr:from>
    <xdr:to>
      <xdr:col>9</xdr:col>
      <xdr:colOff>668337</xdr:colOff>
      <xdr:row>410</xdr:row>
      <xdr:rowOff>1809730</xdr:rowOff>
    </xdr:to>
    <xdr:pic>
      <xdr:nvPicPr>
        <xdr:cNvPr id="257" name="Imagem 62" descr="Imagem 62"/>
        <xdr:cNvPicPr>
          <a:picLocks noChangeAspect="1"/>
        </xdr:cNvPicPr>
      </xdr:nvPicPr>
      <xdr:blipFill>
        <a:blip r:embed="rId188">
          <a:extLst/>
        </a:blip>
        <a:stretch>
          <a:fillRect/>
        </a:stretch>
      </xdr:blipFill>
      <xdr:spPr>
        <a:xfrm>
          <a:off x="13255625" y="481536672"/>
          <a:ext cx="1547813" cy="15478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412</xdr:row>
      <xdr:rowOff>309542</xdr:rowOff>
    </xdr:from>
    <xdr:to>
      <xdr:col>9</xdr:col>
      <xdr:colOff>667145</xdr:colOff>
      <xdr:row>412</xdr:row>
      <xdr:rowOff>1832352</xdr:rowOff>
    </xdr:to>
    <xdr:pic>
      <xdr:nvPicPr>
        <xdr:cNvPr id="258" name="Imagem 64" descr="Imagem 64"/>
        <xdr:cNvPicPr>
          <a:picLocks noChangeAspect="1"/>
        </xdr:cNvPicPr>
      </xdr:nvPicPr>
      <xdr:blipFill>
        <a:blip r:embed="rId188">
          <a:extLst/>
        </a:blip>
        <a:stretch>
          <a:fillRect/>
        </a:stretch>
      </xdr:blipFill>
      <xdr:spPr>
        <a:xfrm>
          <a:off x="13279437" y="485775297"/>
          <a:ext cx="1522809" cy="152281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306</xdr:row>
      <xdr:rowOff>261942</xdr:rowOff>
    </xdr:from>
    <xdr:to>
      <xdr:col>9</xdr:col>
      <xdr:colOff>763587</xdr:colOff>
      <xdr:row>306</xdr:row>
      <xdr:rowOff>1978426</xdr:rowOff>
    </xdr:to>
    <xdr:pic>
      <xdr:nvPicPr>
        <xdr:cNvPr id="259" name="Imagem 73" descr="Imagem 73"/>
        <xdr:cNvPicPr>
          <a:picLocks noChangeAspect="1"/>
        </xdr:cNvPicPr>
      </xdr:nvPicPr>
      <xdr:blipFill>
        <a:blip r:embed="rId197">
          <a:extLst/>
        </a:blip>
        <a:stretch>
          <a:fillRect/>
        </a:stretch>
      </xdr:blipFill>
      <xdr:spPr>
        <a:xfrm>
          <a:off x="13184187" y="309991447"/>
          <a:ext cx="1714501" cy="171648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619126</xdr:colOff>
      <xdr:row>395</xdr:row>
      <xdr:rowOff>285730</xdr:rowOff>
    </xdr:from>
    <xdr:to>
      <xdr:col>9</xdr:col>
      <xdr:colOff>751616</xdr:colOff>
      <xdr:row>395</xdr:row>
      <xdr:rowOff>1733530</xdr:rowOff>
    </xdr:to>
    <xdr:pic>
      <xdr:nvPicPr>
        <xdr:cNvPr id="260" name="Imagem 74" descr="Imagem 74"/>
        <xdr:cNvPicPr>
          <a:picLocks noChangeAspect="1"/>
        </xdr:cNvPicPr>
      </xdr:nvPicPr>
      <xdr:blipFill>
        <a:blip r:embed="rId198">
          <a:extLst/>
        </a:blip>
        <a:stretch>
          <a:fillRect/>
        </a:stretch>
      </xdr:blipFill>
      <xdr:spPr>
        <a:xfrm>
          <a:off x="13446126" y="478150535"/>
          <a:ext cx="1440591" cy="14478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215</xdr:row>
      <xdr:rowOff>238125</xdr:rowOff>
    </xdr:from>
    <xdr:to>
      <xdr:col>9</xdr:col>
      <xdr:colOff>644523</xdr:colOff>
      <xdr:row>215</xdr:row>
      <xdr:rowOff>1809750</xdr:rowOff>
    </xdr:to>
    <xdr:pic>
      <xdr:nvPicPr>
        <xdr:cNvPr id="261" name="Imagem 57" descr="Imagem 57"/>
        <xdr:cNvPicPr>
          <a:picLocks noChangeAspect="1"/>
        </xdr:cNvPicPr>
      </xdr:nvPicPr>
      <xdr:blipFill>
        <a:blip r:embed="rId199">
          <a:extLst/>
        </a:blip>
        <a:stretch>
          <a:fillRect/>
        </a:stretch>
      </xdr:blipFill>
      <xdr:spPr>
        <a:xfrm>
          <a:off x="13208000" y="167849550"/>
          <a:ext cx="1571624" cy="15716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214</xdr:row>
      <xdr:rowOff>323850</xdr:rowOff>
    </xdr:from>
    <xdr:to>
      <xdr:col>9</xdr:col>
      <xdr:colOff>620712</xdr:colOff>
      <xdr:row>214</xdr:row>
      <xdr:rowOff>1824037</xdr:rowOff>
    </xdr:to>
    <xdr:pic>
      <xdr:nvPicPr>
        <xdr:cNvPr id="262" name="Imagem 63" descr="Imagem 63"/>
        <xdr:cNvPicPr>
          <a:picLocks noChangeAspect="1"/>
        </xdr:cNvPicPr>
      </xdr:nvPicPr>
      <xdr:blipFill>
        <a:blip r:embed="rId200">
          <a:extLst/>
        </a:blip>
        <a:stretch>
          <a:fillRect/>
        </a:stretch>
      </xdr:blipFill>
      <xdr:spPr>
        <a:xfrm>
          <a:off x="13255625" y="165839775"/>
          <a:ext cx="1500188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261937</xdr:colOff>
      <xdr:row>223</xdr:row>
      <xdr:rowOff>404812</xdr:rowOff>
    </xdr:from>
    <xdr:to>
      <xdr:col>9</xdr:col>
      <xdr:colOff>668720</xdr:colOff>
      <xdr:row>223</xdr:row>
      <xdr:rowOff>1762124</xdr:rowOff>
    </xdr:to>
    <xdr:pic>
      <xdr:nvPicPr>
        <xdr:cNvPr id="263" name="Imagem 28" descr="Imagem 28"/>
        <xdr:cNvPicPr>
          <a:picLocks noChangeAspect="1"/>
        </xdr:cNvPicPr>
      </xdr:nvPicPr>
      <xdr:blipFill>
        <a:blip r:embed="rId159">
          <a:extLst/>
        </a:blip>
        <a:stretch>
          <a:fillRect/>
        </a:stretch>
      </xdr:blipFill>
      <xdr:spPr>
        <a:xfrm>
          <a:off x="13088937" y="182684737"/>
          <a:ext cx="1714884" cy="1357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214312</xdr:colOff>
      <xdr:row>257</xdr:row>
      <xdr:rowOff>214317</xdr:rowOff>
    </xdr:from>
    <xdr:to>
      <xdr:col>9</xdr:col>
      <xdr:colOff>1103974</xdr:colOff>
      <xdr:row>257</xdr:row>
      <xdr:rowOff>1976442</xdr:rowOff>
    </xdr:to>
    <xdr:pic>
      <xdr:nvPicPr>
        <xdr:cNvPr id="264" name="Imagem 33" descr="Imagem 33"/>
        <xdr:cNvPicPr>
          <a:picLocks noChangeAspect="1"/>
        </xdr:cNvPicPr>
      </xdr:nvPicPr>
      <xdr:blipFill>
        <a:blip r:embed="rId201">
          <a:extLst/>
        </a:blip>
        <a:stretch>
          <a:fillRect/>
        </a:stretch>
      </xdr:blipFill>
      <xdr:spPr>
        <a:xfrm>
          <a:off x="13041312" y="234753472"/>
          <a:ext cx="2197763" cy="1762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261937</xdr:colOff>
      <xdr:row>218</xdr:row>
      <xdr:rowOff>404812</xdr:rowOff>
    </xdr:from>
    <xdr:to>
      <xdr:col>9</xdr:col>
      <xdr:colOff>696380</xdr:colOff>
      <xdr:row>218</xdr:row>
      <xdr:rowOff>1785937</xdr:rowOff>
    </xdr:to>
    <xdr:pic>
      <xdr:nvPicPr>
        <xdr:cNvPr id="265" name="Imagem 71" descr="Imagem 71"/>
        <xdr:cNvPicPr>
          <a:picLocks noChangeAspect="1"/>
        </xdr:cNvPicPr>
      </xdr:nvPicPr>
      <xdr:blipFill>
        <a:blip r:embed="rId202">
          <a:extLst/>
        </a:blip>
        <a:stretch>
          <a:fillRect/>
        </a:stretch>
      </xdr:blipFill>
      <xdr:spPr>
        <a:xfrm>
          <a:off x="13088937" y="174302737"/>
          <a:ext cx="1742544" cy="1381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309562</xdr:colOff>
      <xdr:row>231</xdr:row>
      <xdr:rowOff>190504</xdr:rowOff>
    </xdr:from>
    <xdr:to>
      <xdr:col>9</xdr:col>
      <xdr:colOff>524614</xdr:colOff>
      <xdr:row>231</xdr:row>
      <xdr:rowOff>1714505</xdr:rowOff>
    </xdr:to>
    <xdr:pic>
      <xdr:nvPicPr>
        <xdr:cNvPr id="266" name="Imagem 79" descr="Imagem 79"/>
        <xdr:cNvPicPr>
          <a:picLocks noChangeAspect="1"/>
        </xdr:cNvPicPr>
      </xdr:nvPicPr>
      <xdr:blipFill>
        <a:blip r:embed="rId203">
          <a:extLst/>
        </a:blip>
        <a:stretch>
          <a:fillRect/>
        </a:stretch>
      </xdr:blipFill>
      <xdr:spPr>
        <a:xfrm>
          <a:off x="13136562" y="197010659"/>
          <a:ext cx="1523153" cy="15240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451</xdr:row>
      <xdr:rowOff>309542</xdr:rowOff>
    </xdr:from>
    <xdr:to>
      <xdr:col>9</xdr:col>
      <xdr:colOff>692151</xdr:colOff>
      <xdr:row>451</xdr:row>
      <xdr:rowOff>1928792</xdr:rowOff>
    </xdr:to>
    <xdr:pic>
      <xdr:nvPicPr>
        <xdr:cNvPr id="267" name="Imagem 32" descr="Imagem 32"/>
        <xdr:cNvPicPr>
          <a:picLocks noChangeAspect="1"/>
        </xdr:cNvPicPr>
      </xdr:nvPicPr>
      <xdr:blipFill>
        <a:blip r:embed="rId204">
          <a:extLst/>
        </a:blip>
        <a:stretch>
          <a:fillRect/>
        </a:stretch>
      </xdr:blipFill>
      <xdr:spPr>
        <a:xfrm>
          <a:off x="13208000" y="546649572"/>
          <a:ext cx="1619252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571498</xdr:colOff>
      <xdr:row>320</xdr:row>
      <xdr:rowOff>333379</xdr:rowOff>
    </xdr:from>
    <xdr:to>
      <xdr:col>9</xdr:col>
      <xdr:colOff>835023</xdr:colOff>
      <xdr:row>320</xdr:row>
      <xdr:rowOff>1910229</xdr:rowOff>
    </xdr:to>
    <xdr:pic>
      <xdr:nvPicPr>
        <xdr:cNvPr id="268" name="image8.jpeg" descr="image8.jpeg"/>
        <xdr:cNvPicPr>
          <a:picLocks noChangeAspect="1"/>
        </xdr:cNvPicPr>
      </xdr:nvPicPr>
      <xdr:blipFill>
        <a:blip r:embed="rId205">
          <a:extLst/>
        </a:blip>
        <a:stretch>
          <a:fillRect/>
        </a:stretch>
      </xdr:blipFill>
      <xdr:spPr>
        <a:xfrm>
          <a:off x="13398498" y="339399884"/>
          <a:ext cx="1571626" cy="15768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666748</xdr:colOff>
      <xdr:row>423</xdr:row>
      <xdr:rowOff>428605</xdr:rowOff>
    </xdr:from>
    <xdr:to>
      <xdr:col>9</xdr:col>
      <xdr:colOff>521491</xdr:colOff>
      <xdr:row>423</xdr:row>
      <xdr:rowOff>1824015</xdr:rowOff>
    </xdr:to>
    <xdr:pic>
      <xdr:nvPicPr>
        <xdr:cNvPr id="269" name="Imagem 52" descr="Imagem 52"/>
        <xdr:cNvPicPr>
          <a:picLocks noChangeAspect="1"/>
        </xdr:cNvPicPr>
      </xdr:nvPicPr>
      <xdr:blipFill>
        <a:blip r:embed="rId206">
          <a:extLst/>
        </a:blip>
        <a:stretch>
          <a:fillRect/>
        </a:stretch>
      </xdr:blipFill>
      <xdr:spPr>
        <a:xfrm>
          <a:off x="13493748" y="504334760"/>
          <a:ext cx="1162844" cy="139541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354</xdr:row>
      <xdr:rowOff>309567</xdr:rowOff>
    </xdr:from>
    <xdr:to>
      <xdr:col>9</xdr:col>
      <xdr:colOff>596899</xdr:colOff>
      <xdr:row>354</xdr:row>
      <xdr:rowOff>1764306</xdr:rowOff>
    </xdr:to>
    <xdr:pic>
      <xdr:nvPicPr>
        <xdr:cNvPr id="270" name="Imagem 54" descr="Imagem 54"/>
        <xdr:cNvPicPr>
          <a:picLocks noChangeAspect="1"/>
        </xdr:cNvPicPr>
      </xdr:nvPicPr>
      <xdr:blipFill>
        <a:blip r:embed="rId207">
          <a:extLst/>
        </a:blip>
        <a:stretch>
          <a:fillRect/>
        </a:stretch>
      </xdr:blipFill>
      <xdr:spPr>
        <a:xfrm>
          <a:off x="13279437" y="398250097"/>
          <a:ext cx="1452563" cy="145474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309562</xdr:colOff>
      <xdr:row>356</xdr:row>
      <xdr:rowOff>285754</xdr:rowOff>
    </xdr:from>
    <xdr:to>
      <xdr:col>9</xdr:col>
      <xdr:colOff>644524</xdr:colOff>
      <xdr:row>356</xdr:row>
      <xdr:rowOff>1930333</xdr:rowOff>
    </xdr:to>
    <xdr:pic>
      <xdr:nvPicPr>
        <xdr:cNvPr id="271" name="Imagem 76" descr="Imagem 76"/>
        <xdr:cNvPicPr>
          <a:picLocks noChangeAspect="1"/>
        </xdr:cNvPicPr>
      </xdr:nvPicPr>
      <xdr:blipFill>
        <a:blip r:embed="rId208">
          <a:extLst/>
        </a:blip>
        <a:stretch>
          <a:fillRect/>
        </a:stretch>
      </xdr:blipFill>
      <xdr:spPr>
        <a:xfrm>
          <a:off x="13136562" y="402417284"/>
          <a:ext cx="1643063" cy="164457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311</xdr:row>
      <xdr:rowOff>309567</xdr:rowOff>
    </xdr:from>
    <xdr:to>
      <xdr:col>9</xdr:col>
      <xdr:colOff>472234</xdr:colOff>
      <xdr:row>311</xdr:row>
      <xdr:rowOff>1738317</xdr:rowOff>
    </xdr:to>
    <xdr:pic>
      <xdr:nvPicPr>
        <xdr:cNvPr id="272" name="Imagem 77" descr="Imagem 77"/>
        <xdr:cNvPicPr>
          <a:picLocks noChangeAspect="1"/>
        </xdr:cNvPicPr>
      </xdr:nvPicPr>
      <xdr:blipFill>
        <a:blip r:embed="rId209">
          <a:extLst/>
        </a:blip>
        <a:stretch>
          <a:fillRect/>
        </a:stretch>
      </xdr:blipFill>
      <xdr:spPr>
        <a:xfrm>
          <a:off x="13279437" y="320516572"/>
          <a:ext cx="1327898" cy="1428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318</xdr:row>
      <xdr:rowOff>476254</xdr:rowOff>
    </xdr:from>
    <xdr:to>
      <xdr:col>9</xdr:col>
      <xdr:colOff>620712</xdr:colOff>
      <xdr:row>318</xdr:row>
      <xdr:rowOff>1928817</xdr:rowOff>
    </xdr:to>
    <xdr:pic>
      <xdr:nvPicPr>
        <xdr:cNvPr id="273" name="Imagem 81" descr="Imagem 81"/>
        <xdr:cNvPicPr>
          <a:picLocks noChangeAspect="1"/>
        </xdr:cNvPicPr>
      </xdr:nvPicPr>
      <xdr:blipFill>
        <a:blip r:embed="rId210">
          <a:extLst/>
        </a:blip>
        <a:stretch>
          <a:fillRect/>
        </a:stretch>
      </xdr:blipFill>
      <xdr:spPr>
        <a:xfrm>
          <a:off x="13303250" y="335351759"/>
          <a:ext cx="1452563" cy="14525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571500</xdr:colOff>
      <xdr:row>435</xdr:row>
      <xdr:rowOff>261917</xdr:rowOff>
    </xdr:from>
    <xdr:to>
      <xdr:col>9</xdr:col>
      <xdr:colOff>739775</xdr:colOff>
      <xdr:row>435</xdr:row>
      <xdr:rowOff>1738292</xdr:rowOff>
    </xdr:to>
    <xdr:pic>
      <xdr:nvPicPr>
        <xdr:cNvPr id="274" name="Imagem 82" descr="Imagem 82"/>
        <xdr:cNvPicPr>
          <a:picLocks noChangeAspect="1"/>
        </xdr:cNvPicPr>
      </xdr:nvPicPr>
      <xdr:blipFill>
        <a:blip r:embed="rId211">
          <a:extLst/>
        </a:blip>
        <a:stretch>
          <a:fillRect/>
        </a:stretch>
      </xdr:blipFill>
      <xdr:spPr>
        <a:xfrm>
          <a:off x="13398500" y="528056772"/>
          <a:ext cx="1476375" cy="14763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357189</xdr:colOff>
      <xdr:row>190</xdr:row>
      <xdr:rowOff>404812</xdr:rowOff>
    </xdr:from>
    <xdr:to>
      <xdr:col>9</xdr:col>
      <xdr:colOff>454023</xdr:colOff>
      <xdr:row>190</xdr:row>
      <xdr:rowOff>1809750</xdr:rowOff>
    </xdr:to>
    <xdr:pic>
      <xdr:nvPicPr>
        <xdr:cNvPr id="275" name="Imagem 85" descr="Imagem 85"/>
        <xdr:cNvPicPr>
          <a:picLocks noChangeAspect="1"/>
        </xdr:cNvPicPr>
      </xdr:nvPicPr>
      <xdr:blipFill>
        <a:blip r:embed="rId212">
          <a:extLst/>
        </a:blip>
        <a:stretch>
          <a:fillRect/>
        </a:stretch>
      </xdr:blipFill>
      <xdr:spPr>
        <a:xfrm>
          <a:off x="13184189" y="121572337"/>
          <a:ext cx="1404935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352</xdr:row>
      <xdr:rowOff>500067</xdr:rowOff>
    </xdr:from>
    <xdr:to>
      <xdr:col>9</xdr:col>
      <xdr:colOff>692149</xdr:colOff>
      <xdr:row>352</xdr:row>
      <xdr:rowOff>1858663</xdr:rowOff>
    </xdr:to>
    <xdr:pic>
      <xdr:nvPicPr>
        <xdr:cNvPr id="276" name="Imagem 91" descr="Imagem 91"/>
        <xdr:cNvPicPr>
          <a:picLocks noChangeAspect="1"/>
        </xdr:cNvPicPr>
      </xdr:nvPicPr>
      <xdr:blipFill>
        <a:blip r:embed="rId213">
          <a:extLst/>
        </a:blip>
        <a:stretch>
          <a:fillRect/>
        </a:stretch>
      </xdr:blipFill>
      <xdr:spPr>
        <a:xfrm>
          <a:off x="13184187" y="394249597"/>
          <a:ext cx="1643063" cy="135859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497</xdr:row>
      <xdr:rowOff>190480</xdr:rowOff>
    </xdr:from>
    <xdr:to>
      <xdr:col>9</xdr:col>
      <xdr:colOff>718636</xdr:colOff>
      <xdr:row>497</xdr:row>
      <xdr:rowOff>1904980</xdr:rowOff>
    </xdr:to>
    <xdr:pic>
      <xdr:nvPicPr>
        <xdr:cNvPr id="277" name="Imagem 157" descr="Imagem 157"/>
        <xdr:cNvPicPr>
          <a:picLocks noChangeAspect="1"/>
        </xdr:cNvPicPr>
      </xdr:nvPicPr>
      <xdr:blipFill>
        <a:blip r:embed="rId214">
          <a:extLst/>
        </a:blip>
        <a:stretch>
          <a:fillRect/>
        </a:stretch>
      </xdr:blipFill>
      <xdr:spPr>
        <a:xfrm>
          <a:off x="13184187" y="616967885"/>
          <a:ext cx="1669550" cy="1714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498</xdr:row>
      <xdr:rowOff>404792</xdr:rowOff>
    </xdr:from>
    <xdr:to>
      <xdr:col>9</xdr:col>
      <xdr:colOff>688368</xdr:colOff>
      <xdr:row>498</xdr:row>
      <xdr:rowOff>1904980</xdr:rowOff>
    </xdr:to>
    <xdr:pic>
      <xdr:nvPicPr>
        <xdr:cNvPr id="278" name="Imagem 2" descr="Imagem 2"/>
        <xdr:cNvPicPr>
          <a:picLocks noChangeAspect="1"/>
        </xdr:cNvPicPr>
      </xdr:nvPicPr>
      <xdr:blipFill>
        <a:blip r:embed="rId215">
          <a:extLst/>
        </a:blip>
        <a:stretch>
          <a:fillRect/>
        </a:stretch>
      </xdr:blipFill>
      <xdr:spPr>
        <a:xfrm>
          <a:off x="13208000" y="619277697"/>
          <a:ext cx="1615469" cy="15001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499</xdr:row>
      <xdr:rowOff>333355</xdr:rowOff>
    </xdr:from>
    <xdr:to>
      <xdr:col>9</xdr:col>
      <xdr:colOff>712181</xdr:colOff>
      <xdr:row>499</xdr:row>
      <xdr:rowOff>1833542</xdr:rowOff>
    </xdr:to>
    <xdr:pic>
      <xdr:nvPicPr>
        <xdr:cNvPr id="279" name="Imagem 2" descr="Imagem 2"/>
        <xdr:cNvPicPr>
          <a:picLocks noChangeAspect="1"/>
        </xdr:cNvPicPr>
      </xdr:nvPicPr>
      <xdr:blipFill>
        <a:blip r:embed="rId215">
          <a:extLst/>
        </a:blip>
        <a:stretch>
          <a:fillRect/>
        </a:stretch>
      </xdr:blipFill>
      <xdr:spPr>
        <a:xfrm>
          <a:off x="13231812" y="621301760"/>
          <a:ext cx="1615470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285751</xdr:colOff>
      <xdr:row>500</xdr:row>
      <xdr:rowOff>315247</xdr:rowOff>
    </xdr:from>
    <xdr:to>
      <xdr:col>9</xdr:col>
      <xdr:colOff>882651</xdr:colOff>
      <xdr:row>500</xdr:row>
      <xdr:rowOff>2019280</xdr:rowOff>
    </xdr:to>
    <xdr:pic>
      <xdr:nvPicPr>
        <xdr:cNvPr id="280" name="Imagem 161" descr="Imagem 161"/>
        <xdr:cNvPicPr>
          <a:picLocks noChangeAspect="1"/>
        </xdr:cNvPicPr>
      </xdr:nvPicPr>
      <xdr:blipFill>
        <a:blip r:embed="rId216">
          <a:extLst/>
        </a:blip>
        <a:stretch>
          <a:fillRect/>
        </a:stretch>
      </xdr:blipFill>
      <xdr:spPr>
        <a:xfrm>
          <a:off x="13112751" y="623379152"/>
          <a:ext cx="1905001" cy="170403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309562</xdr:colOff>
      <xdr:row>501</xdr:row>
      <xdr:rowOff>333355</xdr:rowOff>
    </xdr:from>
    <xdr:to>
      <xdr:col>9</xdr:col>
      <xdr:colOff>906462</xdr:colOff>
      <xdr:row>501</xdr:row>
      <xdr:rowOff>2037387</xdr:rowOff>
    </xdr:to>
    <xdr:pic>
      <xdr:nvPicPr>
        <xdr:cNvPr id="281" name="Imagem 162" descr="Imagem 162"/>
        <xdr:cNvPicPr>
          <a:picLocks noChangeAspect="1"/>
        </xdr:cNvPicPr>
      </xdr:nvPicPr>
      <xdr:blipFill>
        <a:blip r:embed="rId216">
          <a:extLst/>
        </a:blip>
        <a:stretch>
          <a:fillRect/>
        </a:stretch>
      </xdr:blipFill>
      <xdr:spPr>
        <a:xfrm>
          <a:off x="13136562" y="625492760"/>
          <a:ext cx="1905001" cy="170403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502</xdr:row>
      <xdr:rowOff>357167</xdr:rowOff>
    </xdr:from>
    <xdr:to>
      <xdr:col>9</xdr:col>
      <xdr:colOff>618762</xdr:colOff>
      <xdr:row>502</xdr:row>
      <xdr:rowOff>1976417</xdr:rowOff>
    </xdr:to>
    <xdr:pic>
      <xdr:nvPicPr>
        <xdr:cNvPr id="282" name="Imagem 3" descr="Imagem 3"/>
        <xdr:cNvPicPr>
          <a:picLocks noChangeAspect="1"/>
        </xdr:cNvPicPr>
      </xdr:nvPicPr>
      <xdr:blipFill>
        <a:blip r:embed="rId217">
          <a:extLst/>
        </a:blip>
        <a:stretch>
          <a:fillRect/>
        </a:stretch>
      </xdr:blipFill>
      <xdr:spPr>
        <a:xfrm>
          <a:off x="13279437" y="627612072"/>
          <a:ext cx="1474426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503</xdr:row>
      <xdr:rowOff>333355</xdr:rowOff>
    </xdr:from>
    <xdr:to>
      <xdr:col>9</xdr:col>
      <xdr:colOff>618762</xdr:colOff>
      <xdr:row>503</xdr:row>
      <xdr:rowOff>1952605</xdr:rowOff>
    </xdr:to>
    <xdr:pic>
      <xdr:nvPicPr>
        <xdr:cNvPr id="283" name="Imagem 3" descr="Imagem 3"/>
        <xdr:cNvPicPr>
          <a:picLocks noChangeAspect="1"/>
        </xdr:cNvPicPr>
      </xdr:nvPicPr>
      <xdr:blipFill>
        <a:blip r:embed="rId217">
          <a:extLst/>
        </a:blip>
        <a:stretch>
          <a:fillRect/>
        </a:stretch>
      </xdr:blipFill>
      <xdr:spPr>
        <a:xfrm>
          <a:off x="13279437" y="629683760"/>
          <a:ext cx="1474426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309562</xdr:colOff>
      <xdr:row>504</xdr:row>
      <xdr:rowOff>238105</xdr:rowOff>
    </xdr:from>
    <xdr:to>
      <xdr:col>9</xdr:col>
      <xdr:colOff>899222</xdr:colOff>
      <xdr:row>504</xdr:row>
      <xdr:rowOff>1976417</xdr:rowOff>
    </xdr:to>
    <xdr:pic>
      <xdr:nvPicPr>
        <xdr:cNvPr id="284" name="Imagem 4" descr="Imagem 4"/>
        <xdr:cNvPicPr>
          <a:picLocks noChangeAspect="1"/>
        </xdr:cNvPicPr>
      </xdr:nvPicPr>
      <xdr:blipFill>
        <a:blip r:embed="rId218">
          <a:extLst/>
        </a:blip>
        <a:stretch>
          <a:fillRect/>
        </a:stretch>
      </xdr:blipFill>
      <xdr:spPr>
        <a:xfrm>
          <a:off x="13136562" y="631684010"/>
          <a:ext cx="1897761" cy="1738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505</xdr:row>
      <xdr:rowOff>333355</xdr:rowOff>
    </xdr:from>
    <xdr:to>
      <xdr:col>9</xdr:col>
      <xdr:colOff>946847</xdr:colOff>
      <xdr:row>505</xdr:row>
      <xdr:rowOff>2071667</xdr:rowOff>
    </xdr:to>
    <xdr:pic>
      <xdr:nvPicPr>
        <xdr:cNvPr id="285" name="Imagem 4" descr="Imagem 4"/>
        <xdr:cNvPicPr>
          <a:picLocks noChangeAspect="1"/>
        </xdr:cNvPicPr>
      </xdr:nvPicPr>
      <xdr:blipFill>
        <a:blip r:embed="rId218">
          <a:extLst/>
        </a:blip>
        <a:stretch>
          <a:fillRect/>
        </a:stretch>
      </xdr:blipFill>
      <xdr:spPr>
        <a:xfrm>
          <a:off x="13184187" y="633874760"/>
          <a:ext cx="1897761" cy="1738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506</xdr:row>
      <xdr:rowOff>404792</xdr:rowOff>
    </xdr:from>
    <xdr:to>
      <xdr:col>9</xdr:col>
      <xdr:colOff>839576</xdr:colOff>
      <xdr:row>506</xdr:row>
      <xdr:rowOff>1952605</xdr:rowOff>
    </xdr:to>
    <xdr:pic>
      <xdr:nvPicPr>
        <xdr:cNvPr id="286" name="Imagem 5" descr="Imagem 5"/>
        <xdr:cNvPicPr>
          <a:picLocks noChangeAspect="1"/>
        </xdr:cNvPicPr>
      </xdr:nvPicPr>
      <xdr:blipFill>
        <a:blip r:embed="rId219">
          <a:extLst/>
        </a:blip>
        <a:stretch>
          <a:fillRect/>
        </a:stretch>
      </xdr:blipFill>
      <xdr:spPr>
        <a:xfrm>
          <a:off x="13327062" y="636041697"/>
          <a:ext cx="1647615" cy="15478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507</xdr:row>
      <xdr:rowOff>476230</xdr:rowOff>
    </xdr:from>
    <xdr:to>
      <xdr:col>9</xdr:col>
      <xdr:colOff>863389</xdr:colOff>
      <xdr:row>507</xdr:row>
      <xdr:rowOff>2024042</xdr:rowOff>
    </xdr:to>
    <xdr:pic>
      <xdr:nvPicPr>
        <xdr:cNvPr id="287" name="Imagem 5" descr="Imagem 5"/>
        <xdr:cNvPicPr>
          <a:picLocks noChangeAspect="1"/>
        </xdr:cNvPicPr>
      </xdr:nvPicPr>
      <xdr:blipFill>
        <a:blip r:embed="rId219">
          <a:extLst/>
        </a:blip>
        <a:stretch>
          <a:fillRect/>
        </a:stretch>
      </xdr:blipFill>
      <xdr:spPr>
        <a:xfrm>
          <a:off x="13350875" y="638208635"/>
          <a:ext cx="1647615" cy="15478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508</xdr:row>
      <xdr:rowOff>142210</xdr:rowOff>
    </xdr:from>
    <xdr:to>
      <xdr:col>9</xdr:col>
      <xdr:colOff>930273</xdr:colOff>
      <xdr:row>508</xdr:row>
      <xdr:rowOff>1952605</xdr:rowOff>
    </xdr:to>
    <xdr:pic>
      <xdr:nvPicPr>
        <xdr:cNvPr id="288" name="Imagem 83" descr="Imagem 83"/>
        <xdr:cNvPicPr>
          <a:picLocks noChangeAspect="1"/>
        </xdr:cNvPicPr>
      </xdr:nvPicPr>
      <xdr:blipFill>
        <a:blip r:embed="rId220">
          <a:extLst/>
        </a:blip>
        <a:stretch>
          <a:fillRect/>
        </a:stretch>
      </xdr:blipFill>
      <xdr:spPr>
        <a:xfrm>
          <a:off x="13255625" y="639970115"/>
          <a:ext cx="1809749" cy="181039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509</xdr:row>
      <xdr:rowOff>190480</xdr:rowOff>
    </xdr:from>
    <xdr:to>
      <xdr:col>9</xdr:col>
      <xdr:colOff>882648</xdr:colOff>
      <xdr:row>509</xdr:row>
      <xdr:rowOff>2000875</xdr:rowOff>
    </xdr:to>
    <xdr:pic>
      <xdr:nvPicPr>
        <xdr:cNvPr id="289" name="Imagem 97" descr="Imagem 97"/>
        <xdr:cNvPicPr>
          <a:picLocks noChangeAspect="1"/>
        </xdr:cNvPicPr>
      </xdr:nvPicPr>
      <xdr:blipFill>
        <a:blip r:embed="rId220">
          <a:extLst/>
        </a:blip>
        <a:stretch>
          <a:fillRect/>
        </a:stretch>
      </xdr:blipFill>
      <xdr:spPr>
        <a:xfrm>
          <a:off x="13208000" y="642113885"/>
          <a:ext cx="1809749" cy="181039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380998</xdr:colOff>
      <xdr:row>512</xdr:row>
      <xdr:rowOff>285531</xdr:rowOff>
    </xdr:from>
    <xdr:to>
      <xdr:col>9</xdr:col>
      <xdr:colOff>906462</xdr:colOff>
      <xdr:row>512</xdr:row>
      <xdr:rowOff>1904980</xdr:rowOff>
    </xdr:to>
    <xdr:pic>
      <xdr:nvPicPr>
        <xdr:cNvPr id="290" name="Imagem 99" descr="Imagem 99"/>
        <xdr:cNvPicPr>
          <a:picLocks noChangeAspect="1"/>
        </xdr:cNvPicPr>
      </xdr:nvPicPr>
      <xdr:blipFill>
        <a:blip r:embed="rId221">
          <a:extLst/>
        </a:blip>
        <a:stretch>
          <a:fillRect/>
        </a:stretch>
      </xdr:blipFill>
      <xdr:spPr>
        <a:xfrm>
          <a:off x="13207998" y="648495436"/>
          <a:ext cx="1833565" cy="16194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381001</xdr:colOff>
      <xdr:row>513</xdr:row>
      <xdr:rowOff>261322</xdr:rowOff>
    </xdr:from>
    <xdr:to>
      <xdr:col>9</xdr:col>
      <xdr:colOff>763587</xdr:colOff>
      <xdr:row>513</xdr:row>
      <xdr:rowOff>1952605</xdr:rowOff>
    </xdr:to>
    <xdr:pic>
      <xdr:nvPicPr>
        <xdr:cNvPr id="291" name="Imagem 100" descr="Imagem 100"/>
        <xdr:cNvPicPr>
          <a:picLocks noChangeAspect="1"/>
        </xdr:cNvPicPr>
      </xdr:nvPicPr>
      <xdr:blipFill>
        <a:blip r:embed="rId222">
          <a:extLst/>
        </a:blip>
        <a:stretch>
          <a:fillRect/>
        </a:stretch>
      </xdr:blipFill>
      <xdr:spPr>
        <a:xfrm>
          <a:off x="13208001" y="650566727"/>
          <a:ext cx="1690687" cy="169128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523875</xdr:colOff>
      <xdr:row>515</xdr:row>
      <xdr:rowOff>333355</xdr:rowOff>
    </xdr:from>
    <xdr:to>
      <xdr:col>9</xdr:col>
      <xdr:colOff>803434</xdr:colOff>
      <xdr:row>515</xdr:row>
      <xdr:rowOff>1776392</xdr:rowOff>
    </xdr:to>
    <xdr:pic>
      <xdr:nvPicPr>
        <xdr:cNvPr id="292" name="Imagem 102" descr="Imagem 102"/>
        <xdr:cNvPicPr>
          <a:picLocks noChangeAspect="1"/>
        </xdr:cNvPicPr>
      </xdr:nvPicPr>
      <xdr:blipFill>
        <a:blip r:embed="rId223">
          <a:extLst/>
        </a:blip>
        <a:stretch>
          <a:fillRect/>
        </a:stretch>
      </xdr:blipFill>
      <xdr:spPr>
        <a:xfrm>
          <a:off x="13350875" y="654829760"/>
          <a:ext cx="1587660" cy="1443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642937</xdr:colOff>
      <xdr:row>514</xdr:row>
      <xdr:rowOff>404792</xdr:rowOff>
    </xdr:from>
    <xdr:to>
      <xdr:col>9</xdr:col>
      <xdr:colOff>824202</xdr:colOff>
      <xdr:row>514</xdr:row>
      <xdr:rowOff>1838305</xdr:rowOff>
    </xdr:to>
    <xdr:pic>
      <xdr:nvPicPr>
        <xdr:cNvPr id="293" name="Imagem 103" descr="Imagem 103"/>
        <xdr:cNvPicPr>
          <a:picLocks noChangeAspect="1"/>
        </xdr:cNvPicPr>
      </xdr:nvPicPr>
      <xdr:blipFill>
        <a:blip r:embed="rId224">
          <a:extLst/>
        </a:blip>
        <a:stretch>
          <a:fillRect/>
        </a:stretch>
      </xdr:blipFill>
      <xdr:spPr>
        <a:xfrm>
          <a:off x="13469937" y="652805697"/>
          <a:ext cx="1489366" cy="14335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642937</xdr:colOff>
      <xdr:row>516</xdr:row>
      <xdr:rowOff>227339</xdr:rowOff>
    </xdr:from>
    <xdr:to>
      <xdr:col>9</xdr:col>
      <xdr:colOff>644523</xdr:colOff>
      <xdr:row>516</xdr:row>
      <xdr:rowOff>1895455</xdr:rowOff>
    </xdr:to>
    <xdr:pic>
      <xdr:nvPicPr>
        <xdr:cNvPr id="294" name="Imagem 105" descr="Imagem 105"/>
        <xdr:cNvPicPr>
          <a:picLocks noChangeAspect="1"/>
        </xdr:cNvPicPr>
      </xdr:nvPicPr>
      <xdr:blipFill>
        <a:blip r:embed="rId225">
          <a:extLst/>
        </a:blip>
        <a:stretch>
          <a:fillRect/>
        </a:stretch>
      </xdr:blipFill>
      <xdr:spPr>
        <a:xfrm>
          <a:off x="13469937" y="656819244"/>
          <a:ext cx="1309687" cy="166811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666750</xdr:colOff>
      <xdr:row>517</xdr:row>
      <xdr:rowOff>238105</xdr:rowOff>
    </xdr:from>
    <xdr:to>
      <xdr:col>9</xdr:col>
      <xdr:colOff>668335</xdr:colOff>
      <xdr:row>517</xdr:row>
      <xdr:rowOff>1906220</xdr:rowOff>
    </xdr:to>
    <xdr:pic>
      <xdr:nvPicPr>
        <xdr:cNvPr id="295" name="Imagem 106" descr="Imagem 106"/>
        <xdr:cNvPicPr>
          <a:picLocks noChangeAspect="1"/>
        </xdr:cNvPicPr>
      </xdr:nvPicPr>
      <xdr:blipFill>
        <a:blip r:embed="rId225">
          <a:extLst/>
        </a:blip>
        <a:stretch>
          <a:fillRect/>
        </a:stretch>
      </xdr:blipFill>
      <xdr:spPr>
        <a:xfrm>
          <a:off x="13493750" y="658925510"/>
          <a:ext cx="1309686" cy="166811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510</xdr:row>
      <xdr:rowOff>190480</xdr:rowOff>
    </xdr:from>
    <xdr:to>
      <xdr:col>9</xdr:col>
      <xdr:colOff>813886</xdr:colOff>
      <xdr:row>510</xdr:row>
      <xdr:rowOff>1904980</xdr:rowOff>
    </xdr:to>
    <xdr:pic>
      <xdr:nvPicPr>
        <xdr:cNvPr id="296" name="Imagem 107" descr="Imagem 107"/>
        <xdr:cNvPicPr>
          <a:picLocks noChangeAspect="1"/>
        </xdr:cNvPicPr>
      </xdr:nvPicPr>
      <xdr:blipFill>
        <a:blip r:embed="rId214">
          <a:extLst/>
        </a:blip>
        <a:stretch>
          <a:fillRect/>
        </a:stretch>
      </xdr:blipFill>
      <xdr:spPr>
        <a:xfrm>
          <a:off x="13279437" y="644209385"/>
          <a:ext cx="1669550" cy="1714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511</xdr:row>
      <xdr:rowOff>214292</xdr:rowOff>
    </xdr:from>
    <xdr:to>
      <xdr:col>9</xdr:col>
      <xdr:colOff>813886</xdr:colOff>
      <xdr:row>511</xdr:row>
      <xdr:rowOff>1928792</xdr:rowOff>
    </xdr:to>
    <xdr:pic>
      <xdr:nvPicPr>
        <xdr:cNvPr id="297" name="Imagem 108" descr="Imagem 108"/>
        <xdr:cNvPicPr>
          <a:picLocks noChangeAspect="1"/>
        </xdr:cNvPicPr>
      </xdr:nvPicPr>
      <xdr:blipFill>
        <a:blip r:embed="rId214">
          <a:extLst/>
        </a:blip>
        <a:stretch>
          <a:fillRect/>
        </a:stretch>
      </xdr:blipFill>
      <xdr:spPr>
        <a:xfrm>
          <a:off x="13279437" y="646328697"/>
          <a:ext cx="1669550" cy="1714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333375</xdr:colOff>
      <xdr:row>518</xdr:row>
      <xdr:rowOff>166667</xdr:rowOff>
    </xdr:from>
    <xdr:to>
      <xdr:col>9</xdr:col>
      <xdr:colOff>787400</xdr:colOff>
      <xdr:row>518</xdr:row>
      <xdr:rowOff>1928792</xdr:rowOff>
    </xdr:to>
    <xdr:pic>
      <xdr:nvPicPr>
        <xdr:cNvPr id="298" name="Imagem 110" descr="Imagem 110"/>
        <xdr:cNvPicPr>
          <a:picLocks noChangeAspect="1"/>
        </xdr:cNvPicPr>
      </xdr:nvPicPr>
      <xdr:blipFill>
        <a:blip r:embed="rId226">
          <a:extLst/>
        </a:blip>
        <a:stretch>
          <a:fillRect/>
        </a:stretch>
      </xdr:blipFill>
      <xdr:spPr>
        <a:xfrm>
          <a:off x="13160375" y="660949572"/>
          <a:ext cx="1762125" cy="1762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519</xdr:row>
      <xdr:rowOff>190480</xdr:rowOff>
    </xdr:from>
    <xdr:to>
      <xdr:col>9</xdr:col>
      <xdr:colOff>835025</xdr:colOff>
      <xdr:row>519</xdr:row>
      <xdr:rowOff>1952605</xdr:rowOff>
    </xdr:to>
    <xdr:pic>
      <xdr:nvPicPr>
        <xdr:cNvPr id="299" name="Imagem 111" descr="Imagem 111"/>
        <xdr:cNvPicPr>
          <a:picLocks noChangeAspect="1"/>
        </xdr:cNvPicPr>
      </xdr:nvPicPr>
      <xdr:blipFill>
        <a:blip r:embed="rId226">
          <a:extLst/>
        </a:blip>
        <a:stretch>
          <a:fillRect/>
        </a:stretch>
      </xdr:blipFill>
      <xdr:spPr>
        <a:xfrm>
          <a:off x="13208000" y="663068885"/>
          <a:ext cx="1762125" cy="1762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455</xdr:row>
      <xdr:rowOff>238105</xdr:rowOff>
    </xdr:from>
    <xdr:to>
      <xdr:col>9</xdr:col>
      <xdr:colOff>644525</xdr:colOff>
      <xdr:row>455</xdr:row>
      <xdr:rowOff>1714480</xdr:rowOff>
    </xdr:to>
    <xdr:pic>
      <xdr:nvPicPr>
        <xdr:cNvPr id="300" name="Imagem 101" descr="Imagem 101"/>
        <xdr:cNvPicPr>
          <a:picLocks noChangeAspect="1"/>
        </xdr:cNvPicPr>
      </xdr:nvPicPr>
      <xdr:blipFill>
        <a:blip r:embed="rId227">
          <a:extLst/>
        </a:blip>
        <a:stretch>
          <a:fillRect/>
        </a:stretch>
      </xdr:blipFill>
      <xdr:spPr>
        <a:xfrm>
          <a:off x="13303250" y="554960135"/>
          <a:ext cx="1476375" cy="14763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261937</xdr:colOff>
      <xdr:row>185</xdr:row>
      <xdr:rowOff>500062</xdr:rowOff>
    </xdr:from>
    <xdr:to>
      <xdr:col>9</xdr:col>
      <xdr:colOff>798834</xdr:colOff>
      <xdr:row>185</xdr:row>
      <xdr:rowOff>1619250</xdr:rowOff>
    </xdr:to>
    <xdr:pic>
      <xdr:nvPicPr>
        <xdr:cNvPr id="301" name="Imagem 109" descr="Imagem 109"/>
        <xdr:cNvPicPr>
          <a:picLocks noChangeAspect="1"/>
        </xdr:cNvPicPr>
      </xdr:nvPicPr>
      <xdr:blipFill>
        <a:blip r:embed="rId228">
          <a:extLst/>
        </a:blip>
        <a:stretch>
          <a:fillRect/>
        </a:stretch>
      </xdr:blipFill>
      <xdr:spPr>
        <a:xfrm>
          <a:off x="13088937" y="115381087"/>
          <a:ext cx="1844998" cy="1119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261937</xdr:colOff>
      <xdr:row>489</xdr:row>
      <xdr:rowOff>214292</xdr:rowOff>
    </xdr:from>
    <xdr:to>
      <xdr:col>9</xdr:col>
      <xdr:colOff>731876</xdr:colOff>
      <xdr:row>489</xdr:row>
      <xdr:rowOff>1995467</xdr:rowOff>
    </xdr:to>
    <xdr:pic>
      <xdr:nvPicPr>
        <xdr:cNvPr id="302" name="Imagem 115" descr="Imagem 115"/>
        <xdr:cNvPicPr>
          <a:picLocks noChangeAspect="1"/>
        </xdr:cNvPicPr>
      </xdr:nvPicPr>
      <xdr:blipFill>
        <a:blip r:embed="rId229">
          <a:extLst/>
        </a:blip>
        <a:stretch>
          <a:fillRect/>
        </a:stretch>
      </xdr:blipFill>
      <xdr:spPr>
        <a:xfrm>
          <a:off x="13088937" y="600227697"/>
          <a:ext cx="1778040" cy="17811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490</xdr:row>
      <xdr:rowOff>190480</xdr:rowOff>
    </xdr:from>
    <xdr:to>
      <xdr:col>9</xdr:col>
      <xdr:colOff>827126</xdr:colOff>
      <xdr:row>490</xdr:row>
      <xdr:rowOff>1971655</xdr:rowOff>
    </xdr:to>
    <xdr:pic>
      <xdr:nvPicPr>
        <xdr:cNvPr id="303" name="Imagem 116" descr="Imagem 116"/>
        <xdr:cNvPicPr>
          <a:picLocks noChangeAspect="1"/>
        </xdr:cNvPicPr>
      </xdr:nvPicPr>
      <xdr:blipFill>
        <a:blip r:embed="rId229">
          <a:extLst/>
        </a:blip>
        <a:stretch>
          <a:fillRect/>
        </a:stretch>
      </xdr:blipFill>
      <xdr:spPr>
        <a:xfrm>
          <a:off x="13184187" y="602299385"/>
          <a:ext cx="1778040" cy="17811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491</xdr:row>
      <xdr:rowOff>238105</xdr:rowOff>
    </xdr:from>
    <xdr:to>
      <xdr:col>9</xdr:col>
      <xdr:colOff>827126</xdr:colOff>
      <xdr:row>491</xdr:row>
      <xdr:rowOff>2019280</xdr:rowOff>
    </xdr:to>
    <xdr:pic>
      <xdr:nvPicPr>
        <xdr:cNvPr id="304" name="Imagem 118" descr="Imagem 118"/>
        <xdr:cNvPicPr>
          <a:picLocks noChangeAspect="1"/>
        </xdr:cNvPicPr>
      </xdr:nvPicPr>
      <xdr:blipFill>
        <a:blip r:embed="rId229">
          <a:extLst/>
        </a:blip>
        <a:stretch>
          <a:fillRect/>
        </a:stretch>
      </xdr:blipFill>
      <xdr:spPr>
        <a:xfrm>
          <a:off x="13184187" y="604442510"/>
          <a:ext cx="1778040" cy="17811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238125</xdr:colOff>
      <xdr:row>492</xdr:row>
      <xdr:rowOff>142855</xdr:rowOff>
    </xdr:from>
    <xdr:to>
      <xdr:col>9</xdr:col>
      <xdr:colOff>708063</xdr:colOff>
      <xdr:row>492</xdr:row>
      <xdr:rowOff>1924030</xdr:rowOff>
    </xdr:to>
    <xdr:pic>
      <xdr:nvPicPr>
        <xdr:cNvPr id="305" name="Imagem 119" descr="Imagem 119"/>
        <xdr:cNvPicPr>
          <a:picLocks noChangeAspect="1"/>
        </xdr:cNvPicPr>
      </xdr:nvPicPr>
      <xdr:blipFill>
        <a:blip r:embed="rId229">
          <a:extLst/>
        </a:blip>
        <a:stretch>
          <a:fillRect/>
        </a:stretch>
      </xdr:blipFill>
      <xdr:spPr>
        <a:xfrm>
          <a:off x="13065125" y="606442760"/>
          <a:ext cx="1778039" cy="17811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606</xdr:row>
      <xdr:rowOff>190460</xdr:rowOff>
    </xdr:from>
    <xdr:to>
      <xdr:col>9</xdr:col>
      <xdr:colOff>715962</xdr:colOff>
      <xdr:row>606</xdr:row>
      <xdr:rowOff>1809710</xdr:rowOff>
    </xdr:to>
    <xdr:pic>
      <xdr:nvPicPr>
        <xdr:cNvPr id="306" name="Imagem 120" descr="Imagem 120"/>
        <xdr:cNvPicPr>
          <a:picLocks noChangeAspect="1"/>
        </xdr:cNvPicPr>
      </xdr:nvPicPr>
      <xdr:blipFill>
        <a:blip r:embed="rId119">
          <a:extLst/>
        </a:blip>
        <a:stretch>
          <a:fillRect/>
        </a:stretch>
      </xdr:blipFill>
      <xdr:spPr>
        <a:xfrm>
          <a:off x="13231812" y="796566820"/>
          <a:ext cx="1619251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642937</xdr:colOff>
      <xdr:row>361</xdr:row>
      <xdr:rowOff>404817</xdr:rowOff>
    </xdr:from>
    <xdr:to>
      <xdr:col>9</xdr:col>
      <xdr:colOff>739774</xdr:colOff>
      <xdr:row>361</xdr:row>
      <xdr:rowOff>1809754</xdr:rowOff>
    </xdr:to>
    <xdr:pic>
      <xdr:nvPicPr>
        <xdr:cNvPr id="307" name="Imagem 125" descr="Imagem 125"/>
        <xdr:cNvPicPr>
          <a:picLocks noChangeAspect="1"/>
        </xdr:cNvPicPr>
      </xdr:nvPicPr>
      <xdr:blipFill>
        <a:blip r:embed="rId230">
          <a:extLst/>
        </a:blip>
        <a:stretch>
          <a:fillRect/>
        </a:stretch>
      </xdr:blipFill>
      <xdr:spPr>
        <a:xfrm>
          <a:off x="13469937" y="413013847"/>
          <a:ext cx="1404938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457</xdr:row>
      <xdr:rowOff>380980</xdr:rowOff>
    </xdr:from>
    <xdr:to>
      <xdr:col>9</xdr:col>
      <xdr:colOff>643242</xdr:colOff>
      <xdr:row>457</xdr:row>
      <xdr:rowOff>1785917</xdr:rowOff>
    </xdr:to>
    <xdr:pic>
      <xdr:nvPicPr>
        <xdr:cNvPr id="308" name="Imagem 126" descr="Imagem 126"/>
        <xdr:cNvPicPr>
          <a:picLocks noChangeAspect="1"/>
        </xdr:cNvPicPr>
      </xdr:nvPicPr>
      <xdr:blipFill>
        <a:blip r:embed="rId231">
          <a:extLst/>
        </a:blip>
        <a:stretch>
          <a:fillRect/>
        </a:stretch>
      </xdr:blipFill>
      <xdr:spPr>
        <a:xfrm>
          <a:off x="13303250" y="559294010"/>
          <a:ext cx="1475093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357</xdr:row>
      <xdr:rowOff>261942</xdr:rowOff>
    </xdr:from>
    <xdr:to>
      <xdr:col>9</xdr:col>
      <xdr:colOff>668337</xdr:colOff>
      <xdr:row>357</xdr:row>
      <xdr:rowOff>1809755</xdr:rowOff>
    </xdr:to>
    <xdr:pic>
      <xdr:nvPicPr>
        <xdr:cNvPr id="309" name="Imagem 127" descr="Imagem 127"/>
        <xdr:cNvPicPr>
          <a:picLocks noChangeAspect="1"/>
        </xdr:cNvPicPr>
      </xdr:nvPicPr>
      <xdr:blipFill>
        <a:blip r:embed="rId232">
          <a:extLst/>
        </a:blip>
        <a:stretch>
          <a:fillRect/>
        </a:stretch>
      </xdr:blipFill>
      <xdr:spPr>
        <a:xfrm>
          <a:off x="13255625" y="404488972"/>
          <a:ext cx="1547813" cy="15478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431</xdr:row>
      <xdr:rowOff>261917</xdr:rowOff>
    </xdr:from>
    <xdr:to>
      <xdr:col>9</xdr:col>
      <xdr:colOff>692150</xdr:colOff>
      <xdr:row>431</xdr:row>
      <xdr:rowOff>1798965</xdr:rowOff>
    </xdr:to>
    <xdr:pic>
      <xdr:nvPicPr>
        <xdr:cNvPr id="310" name="Imagem 130" descr="Imagem 130"/>
        <xdr:cNvPicPr>
          <a:picLocks noChangeAspect="1"/>
        </xdr:cNvPicPr>
      </xdr:nvPicPr>
      <xdr:blipFill>
        <a:blip r:embed="rId233">
          <a:extLst/>
        </a:blip>
        <a:stretch>
          <a:fillRect/>
        </a:stretch>
      </xdr:blipFill>
      <xdr:spPr>
        <a:xfrm>
          <a:off x="13303250" y="520093872"/>
          <a:ext cx="1524000" cy="153704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304</xdr:row>
      <xdr:rowOff>214317</xdr:rowOff>
    </xdr:from>
    <xdr:to>
      <xdr:col>9</xdr:col>
      <xdr:colOff>835023</xdr:colOff>
      <xdr:row>304</xdr:row>
      <xdr:rowOff>1952630</xdr:rowOff>
    </xdr:to>
    <xdr:pic>
      <xdr:nvPicPr>
        <xdr:cNvPr id="311" name="Imagem 132" descr="Imagem 132"/>
        <xdr:cNvPicPr>
          <a:picLocks noChangeAspect="1"/>
        </xdr:cNvPicPr>
      </xdr:nvPicPr>
      <xdr:blipFill>
        <a:blip r:embed="rId234">
          <a:extLst/>
        </a:blip>
        <a:stretch>
          <a:fillRect/>
        </a:stretch>
      </xdr:blipFill>
      <xdr:spPr>
        <a:xfrm>
          <a:off x="13231812" y="305752822"/>
          <a:ext cx="1738312" cy="1738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666748</xdr:colOff>
      <xdr:row>305</xdr:row>
      <xdr:rowOff>357192</xdr:rowOff>
    </xdr:from>
    <xdr:to>
      <xdr:col>9</xdr:col>
      <xdr:colOff>541250</xdr:colOff>
      <xdr:row>305</xdr:row>
      <xdr:rowOff>1809755</xdr:rowOff>
    </xdr:to>
    <xdr:pic>
      <xdr:nvPicPr>
        <xdr:cNvPr id="312" name="Imagem 133" descr="Imagem 133"/>
        <xdr:cNvPicPr>
          <a:picLocks noChangeAspect="1"/>
        </xdr:cNvPicPr>
      </xdr:nvPicPr>
      <xdr:blipFill>
        <a:blip r:embed="rId235">
          <a:extLst/>
        </a:blip>
        <a:stretch>
          <a:fillRect/>
        </a:stretch>
      </xdr:blipFill>
      <xdr:spPr>
        <a:xfrm>
          <a:off x="13493748" y="307991197"/>
          <a:ext cx="1182603" cy="14525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285750</xdr:colOff>
      <xdr:row>217</xdr:row>
      <xdr:rowOff>214312</xdr:rowOff>
    </xdr:from>
    <xdr:to>
      <xdr:col>9</xdr:col>
      <xdr:colOff>668337</xdr:colOff>
      <xdr:row>217</xdr:row>
      <xdr:rowOff>1905000</xdr:rowOff>
    </xdr:to>
    <xdr:pic>
      <xdr:nvPicPr>
        <xdr:cNvPr id="313" name="Imagem 160" descr="Imagem 160"/>
        <xdr:cNvPicPr>
          <a:picLocks noChangeAspect="1"/>
        </xdr:cNvPicPr>
      </xdr:nvPicPr>
      <xdr:blipFill>
        <a:blip r:embed="rId236">
          <a:extLst/>
        </a:blip>
        <a:stretch>
          <a:fillRect/>
        </a:stretch>
      </xdr:blipFill>
      <xdr:spPr>
        <a:xfrm>
          <a:off x="13112750" y="172016737"/>
          <a:ext cx="1690688" cy="16906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333375</xdr:colOff>
      <xdr:row>443</xdr:row>
      <xdr:rowOff>285730</xdr:rowOff>
    </xdr:from>
    <xdr:to>
      <xdr:col>9</xdr:col>
      <xdr:colOff>699589</xdr:colOff>
      <xdr:row>443</xdr:row>
      <xdr:rowOff>1785917</xdr:rowOff>
    </xdr:to>
    <xdr:pic>
      <xdr:nvPicPr>
        <xdr:cNvPr id="314" name="Imagem 169" descr="Imagem 169"/>
        <xdr:cNvPicPr>
          <a:picLocks noChangeAspect="1"/>
        </xdr:cNvPicPr>
      </xdr:nvPicPr>
      <xdr:blipFill>
        <a:blip r:embed="rId237">
          <a:extLst/>
        </a:blip>
        <a:stretch>
          <a:fillRect/>
        </a:stretch>
      </xdr:blipFill>
      <xdr:spPr>
        <a:xfrm>
          <a:off x="13160375" y="534052760"/>
          <a:ext cx="1674315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353</xdr:row>
      <xdr:rowOff>309567</xdr:rowOff>
    </xdr:from>
    <xdr:to>
      <xdr:col>9</xdr:col>
      <xdr:colOff>573087</xdr:colOff>
      <xdr:row>353</xdr:row>
      <xdr:rowOff>1809755</xdr:rowOff>
    </xdr:to>
    <xdr:pic>
      <xdr:nvPicPr>
        <xdr:cNvPr id="315" name="Imagem 170" descr="Imagem 170"/>
        <xdr:cNvPicPr>
          <a:picLocks noChangeAspect="1"/>
        </xdr:cNvPicPr>
      </xdr:nvPicPr>
      <xdr:blipFill>
        <a:blip r:embed="rId238">
          <a:extLst/>
        </a:blip>
        <a:stretch>
          <a:fillRect/>
        </a:stretch>
      </xdr:blipFill>
      <xdr:spPr>
        <a:xfrm>
          <a:off x="13208000" y="396154597"/>
          <a:ext cx="1500188" cy="15001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833437</xdr:colOff>
      <xdr:row>421</xdr:row>
      <xdr:rowOff>214292</xdr:rowOff>
    </xdr:from>
    <xdr:to>
      <xdr:col>9</xdr:col>
      <xdr:colOff>263523</xdr:colOff>
      <xdr:row>421</xdr:row>
      <xdr:rowOff>1726981</xdr:rowOff>
    </xdr:to>
    <xdr:pic>
      <xdr:nvPicPr>
        <xdr:cNvPr id="316" name="Imagem 171" descr="Imagem 171"/>
        <xdr:cNvPicPr>
          <a:picLocks noChangeAspect="1"/>
        </xdr:cNvPicPr>
      </xdr:nvPicPr>
      <xdr:blipFill>
        <a:blip r:embed="rId239">
          <a:extLst/>
        </a:blip>
        <a:stretch>
          <a:fillRect/>
        </a:stretch>
      </xdr:blipFill>
      <xdr:spPr>
        <a:xfrm>
          <a:off x="13660437" y="500138997"/>
          <a:ext cx="738187" cy="151269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349251</xdr:colOff>
      <xdr:row>394</xdr:row>
      <xdr:rowOff>214292</xdr:rowOff>
    </xdr:from>
    <xdr:to>
      <xdr:col>9</xdr:col>
      <xdr:colOff>656803</xdr:colOff>
      <xdr:row>394</xdr:row>
      <xdr:rowOff>1833542</xdr:rowOff>
    </xdr:to>
    <xdr:pic>
      <xdr:nvPicPr>
        <xdr:cNvPr id="317" name="Imagem 172" descr="Imagem 172"/>
        <xdr:cNvPicPr>
          <a:picLocks noChangeAspect="1"/>
        </xdr:cNvPicPr>
      </xdr:nvPicPr>
      <xdr:blipFill>
        <a:blip r:embed="rId240">
          <a:extLst/>
        </a:blip>
        <a:stretch>
          <a:fillRect/>
        </a:stretch>
      </xdr:blipFill>
      <xdr:spPr>
        <a:xfrm>
          <a:off x="13176251" y="475983597"/>
          <a:ext cx="1615653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404812</xdr:colOff>
      <xdr:row>611</xdr:row>
      <xdr:rowOff>309522</xdr:rowOff>
    </xdr:from>
    <xdr:to>
      <xdr:col>9</xdr:col>
      <xdr:colOff>668337</xdr:colOff>
      <xdr:row>611</xdr:row>
      <xdr:rowOff>1881147</xdr:rowOff>
    </xdr:to>
    <xdr:pic>
      <xdr:nvPicPr>
        <xdr:cNvPr id="318" name="Imagem 184" descr="Imagem 184"/>
        <xdr:cNvPicPr>
          <a:picLocks noChangeAspect="1"/>
        </xdr:cNvPicPr>
      </xdr:nvPicPr>
      <xdr:blipFill>
        <a:blip r:embed="rId241">
          <a:extLst/>
        </a:blip>
        <a:stretch>
          <a:fillRect/>
        </a:stretch>
      </xdr:blipFill>
      <xdr:spPr>
        <a:xfrm>
          <a:off x="13231812" y="807268157"/>
          <a:ext cx="1571626" cy="1571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333375</xdr:colOff>
      <xdr:row>570</xdr:row>
      <xdr:rowOff>166667</xdr:rowOff>
    </xdr:from>
    <xdr:to>
      <xdr:col>9</xdr:col>
      <xdr:colOff>524040</xdr:colOff>
      <xdr:row>570</xdr:row>
      <xdr:rowOff>1952604</xdr:rowOff>
    </xdr:to>
    <xdr:pic>
      <xdr:nvPicPr>
        <xdr:cNvPr id="319" name="Imagem 34" descr="Imagem 34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160375" y="736940022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574</xdr:row>
      <xdr:rowOff>142855</xdr:rowOff>
    </xdr:from>
    <xdr:to>
      <xdr:col>9</xdr:col>
      <xdr:colOff>666915</xdr:colOff>
      <xdr:row>574</xdr:row>
      <xdr:rowOff>1928792</xdr:rowOff>
    </xdr:to>
    <xdr:pic>
      <xdr:nvPicPr>
        <xdr:cNvPr id="320" name="Imagem 72" descr="Imagem 72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303250" y="745298210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577</xdr:row>
      <xdr:rowOff>142855</xdr:rowOff>
    </xdr:from>
    <xdr:to>
      <xdr:col>9</xdr:col>
      <xdr:colOff>666915</xdr:colOff>
      <xdr:row>577</xdr:row>
      <xdr:rowOff>1928792</xdr:rowOff>
    </xdr:to>
    <xdr:pic>
      <xdr:nvPicPr>
        <xdr:cNvPr id="321" name="Imagem 183" descr="Imagem 183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303250" y="751584710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578</xdr:row>
      <xdr:rowOff>142855</xdr:rowOff>
    </xdr:from>
    <xdr:to>
      <xdr:col>9</xdr:col>
      <xdr:colOff>666915</xdr:colOff>
      <xdr:row>578</xdr:row>
      <xdr:rowOff>1928792</xdr:rowOff>
    </xdr:to>
    <xdr:pic>
      <xdr:nvPicPr>
        <xdr:cNvPr id="322" name="Imagem 185" descr="Imagem 185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303250" y="753680210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579</xdr:row>
      <xdr:rowOff>142855</xdr:rowOff>
    </xdr:from>
    <xdr:to>
      <xdr:col>9</xdr:col>
      <xdr:colOff>666915</xdr:colOff>
      <xdr:row>579</xdr:row>
      <xdr:rowOff>1928792</xdr:rowOff>
    </xdr:to>
    <xdr:pic>
      <xdr:nvPicPr>
        <xdr:cNvPr id="323" name="Imagem 186" descr="Imagem 186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13303250" y="755775710"/>
          <a:ext cx="1498766" cy="1785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538</xdr:row>
      <xdr:rowOff>309542</xdr:rowOff>
    </xdr:from>
    <xdr:to>
      <xdr:col>9</xdr:col>
      <xdr:colOff>678820</xdr:colOff>
      <xdr:row>538</xdr:row>
      <xdr:rowOff>1762104</xdr:rowOff>
    </xdr:to>
    <xdr:pic>
      <xdr:nvPicPr>
        <xdr:cNvPr id="324" name="Imagem 48" descr="Imagem 48"/>
        <xdr:cNvPicPr>
          <a:picLocks noChangeAspect="1"/>
        </xdr:cNvPicPr>
      </xdr:nvPicPr>
      <xdr:blipFill>
        <a:blip r:embed="rId189">
          <a:extLst/>
        </a:blip>
        <a:stretch>
          <a:fillRect/>
        </a:stretch>
      </xdr:blipFill>
      <xdr:spPr>
        <a:xfrm>
          <a:off x="13279437" y="683552397"/>
          <a:ext cx="1534484" cy="14525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539</xdr:row>
      <xdr:rowOff>309542</xdr:rowOff>
    </xdr:from>
    <xdr:to>
      <xdr:col>9</xdr:col>
      <xdr:colOff>678820</xdr:colOff>
      <xdr:row>539</xdr:row>
      <xdr:rowOff>1762104</xdr:rowOff>
    </xdr:to>
    <xdr:pic>
      <xdr:nvPicPr>
        <xdr:cNvPr id="325" name="Imagem 48" descr="Imagem 48"/>
        <xdr:cNvPicPr>
          <a:picLocks noChangeAspect="1"/>
        </xdr:cNvPicPr>
      </xdr:nvPicPr>
      <xdr:blipFill>
        <a:blip r:embed="rId189">
          <a:extLst/>
        </a:blip>
        <a:stretch>
          <a:fillRect/>
        </a:stretch>
      </xdr:blipFill>
      <xdr:spPr>
        <a:xfrm>
          <a:off x="13279437" y="685647897"/>
          <a:ext cx="1534484" cy="14525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540</xdr:row>
      <xdr:rowOff>309542</xdr:rowOff>
    </xdr:from>
    <xdr:to>
      <xdr:col>9</xdr:col>
      <xdr:colOff>678820</xdr:colOff>
      <xdr:row>540</xdr:row>
      <xdr:rowOff>1762104</xdr:rowOff>
    </xdr:to>
    <xdr:pic>
      <xdr:nvPicPr>
        <xdr:cNvPr id="326" name="Imagem 48" descr="Imagem 48"/>
        <xdr:cNvPicPr>
          <a:picLocks noChangeAspect="1"/>
        </xdr:cNvPicPr>
      </xdr:nvPicPr>
      <xdr:blipFill>
        <a:blip r:embed="rId189">
          <a:extLst/>
        </a:blip>
        <a:stretch>
          <a:fillRect/>
        </a:stretch>
      </xdr:blipFill>
      <xdr:spPr>
        <a:xfrm>
          <a:off x="13279437" y="687743397"/>
          <a:ext cx="1534484" cy="14525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542</xdr:row>
      <xdr:rowOff>428605</xdr:rowOff>
    </xdr:from>
    <xdr:to>
      <xdr:col>9</xdr:col>
      <xdr:colOff>976862</xdr:colOff>
      <xdr:row>542</xdr:row>
      <xdr:rowOff>1833542</xdr:rowOff>
    </xdr:to>
    <xdr:pic>
      <xdr:nvPicPr>
        <xdr:cNvPr id="327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3279437" y="692053460"/>
          <a:ext cx="1832526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543</xdr:row>
      <xdr:rowOff>428605</xdr:rowOff>
    </xdr:from>
    <xdr:to>
      <xdr:col>9</xdr:col>
      <xdr:colOff>976862</xdr:colOff>
      <xdr:row>543</xdr:row>
      <xdr:rowOff>1833542</xdr:rowOff>
    </xdr:to>
    <xdr:pic>
      <xdr:nvPicPr>
        <xdr:cNvPr id="328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3279437" y="694148960"/>
          <a:ext cx="1832526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544</xdr:row>
      <xdr:rowOff>428605</xdr:rowOff>
    </xdr:from>
    <xdr:to>
      <xdr:col>9</xdr:col>
      <xdr:colOff>976862</xdr:colOff>
      <xdr:row>544</xdr:row>
      <xdr:rowOff>1833542</xdr:rowOff>
    </xdr:to>
    <xdr:pic>
      <xdr:nvPicPr>
        <xdr:cNvPr id="329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3279437" y="696244460"/>
          <a:ext cx="1832526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545</xdr:row>
      <xdr:rowOff>428605</xdr:rowOff>
    </xdr:from>
    <xdr:to>
      <xdr:col>9</xdr:col>
      <xdr:colOff>976862</xdr:colOff>
      <xdr:row>545</xdr:row>
      <xdr:rowOff>1833542</xdr:rowOff>
    </xdr:to>
    <xdr:pic>
      <xdr:nvPicPr>
        <xdr:cNvPr id="330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3279437" y="698339960"/>
          <a:ext cx="1832526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544</xdr:row>
      <xdr:rowOff>428605</xdr:rowOff>
    </xdr:from>
    <xdr:to>
      <xdr:col>9</xdr:col>
      <xdr:colOff>976862</xdr:colOff>
      <xdr:row>544</xdr:row>
      <xdr:rowOff>1833542</xdr:rowOff>
    </xdr:to>
    <xdr:pic>
      <xdr:nvPicPr>
        <xdr:cNvPr id="331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3279437" y="696244460"/>
          <a:ext cx="1832526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548</xdr:row>
      <xdr:rowOff>500042</xdr:rowOff>
    </xdr:from>
    <xdr:to>
      <xdr:col>9</xdr:col>
      <xdr:colOff>495880</xdr:colOff>
      <xdr:row>548</xdr:row>
      <xdr:rowOff>1708539</xdr:rowOff>
    </xdr:to>
    <xdr:pic>
      <xdr:nvPicPr>
        <xdr:cNvPr id="332" name="Imagem 51" descr="Imagem 51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3208000" y="702602397"/>
          <a:ext cx="1422981" cy="120849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428625</xdr:colOff>
      <xdr:row>302</xdr:row>
      <xdr:rowOff>309567</xdr:rowOff>
    </xdr:from>
    <xdr:to>
      <xdr:col>9</xdr:col>
      <xdr:colOff>715962</xdr:colOff>
      <xdr:row>302</xdr:row>
      <xdr:rowOff>1905005</xdr:rowOff>
    </xdr:to>
    <xdr:pic>
      <xdr:nvPicPr>
        <xdr:cNvPr id="333" name="Imagem 104" descr="Imagem 104"/>
        <xdr:cNvPicPr>
          <a:picLocks noChangeAspect="1"/>
        </xdr:cNvPicPr>
      </xdr:nvPicPr>
      <xdr:blipFill>
        <a:blip r:embed="rId242">
          <a:extLst/>
        </a:blip>
        <a:stretch>
          <a:fillRect/>
        </a:stretch>
      </xdr:blipFill>
      <xdr:spPr>
        <a:xfrm>
          <a:off x="13255625" y="301657072"/>
          <a:ext cx="1595438" cy="15954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428626</xdr:colOff>
      <xdr:row>303</xdr:row>
      <xdr:rowOff>237857</xdr:rowOff>
    </xdr:from>
    <xdr:to>
      <xdr:col>9</xdr:col>
      <xdr:colOff>680617</xdr:colOff>
      <xdr:row>303</xdr:row>
      <xdr:rowOff>1800230</xdr:rowOff>
    </xdr:to>
    <xdr:pic>
      <xdr:nvPicPr>
        <xdr:cNvPr id="334" name="Imagem 128" descr="Imagem 128"/>
        <xdr:cNvPicPr>
          <a:picLocks noChangeAspect="1"/>
        </xdr:cNvPicPr>
      </xdr:nvPicPr>
      <xdr:blipFill>
        <a:blip r:embed="rId243">
          <a:extLst/>
        </a:blip>
        <a:stretch>
          <a:fillRect/>
        </a:stretch>
      </xdr:blipFill>
      <xdr:spPr>
        <a:xfrm>
          <a:off x="13255626" y="303680862"/>
          <a:ext cx="1560092" cy="156237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547687</xdr:colOff>
      <xdr:row>426</xdr:row>
      <xdr:rowOff>333355</xdr:rowOff>
    </xdr:from>
    <xdr:to>
      <xdr:col>9</xdr:col>
      <xdr:colOff>671140</xdr:colOff>
      <xdr:row>426</xdr:row>
      <xdr:rowOff>1771630</xdr:rowOff>
    </xdr:to>
    <xdr:pic>
      <xdr:nvPicPr>
        <xdr:cNvPr id="335" name="Imagem 129" descr="Imagem 129"/>
        <xdr:cNvPicPr>
          <a:picLocks noChangeAspect="1"/>
        </xdr:cNvPicPr>
      </xdr:nvPicPr>
      <xdr:blipFill>
        <a:blip r:embed="rId244">
          <a:extLst/>
        </a:blip>
        <a:stretch>
          <a:fillRect/>
        </a:stretch>
      </xdr:blipFill>
      <xdr:spPr>
        <a:xfrm>
          <a:off x="13374687" y="510211685"/>
          <a:ext cx="1431554" cy="14382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463</xdr:row>
      <xdr:rowOff>309542</xdr:rowOff>
    </xdr:from>
    <xdr:to>
      <xdr:col>9</xdr:col>
      <xdr:colOff>620712</xdr:colOff>
      <xdr:row>463</xdr:row>
      <xdr:rowOff>1881167</xdr:rowOff>
    </xdr:to>
    <xdr:pic>
      <xdr:nvPicPr>
        <xdr:cNvPr id="336" name="Imagem 131" descr="Imagem 131"/>
        <xdr:cNvPicPr>
          <a:picLocks noChangeAspect="1"/>
        </xdr:cNvPicPr>
      </xdr:nvPicPr>
      <xdr:blipFill>
        <a:blip r:embed="rId245">
          <a:extLst/>
        </a:blip>
        <a:stretch>
          <a:fillRect/>
        </a:stretch>
      </xdr:blipFill>
      <xdr:spPr>
        <a:xfrm>
          <a:off x="13184187" y="563413572"/>
          <a:ext cx="1571626" cy="1571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238123</xdr:colOff>
      <xdr:row>224</xdr:row>
      <xdr:rowOff>309562</xdr:rowOff>
    </xdr:from>
    <xdr:to>
      <xdr:col>9</xdr:col>
      <xdr:colOff>858178</xdr:colOff>
      <xdr:row>224</xdr:row>
      <xdr:rowOff>1714500</xdr:rowOff>
    </xdr:to>
    <xdr:pic>
      <xdr:nvPicPr>
        <xdr:cNvPr id="337" name="Imagem 134" descr="Imagem 134"/>
        <xdr:cNvPicPr>
          <a:picLocks noChangeAspect="1"/>
        </xdr:cNvPicPr>
      </xdr:nvPicPr>
      <xdr:blipFill>
        <a:blip r:embed="rId246">
          <a:extLst/>
        </a:blip>
        <a:stretch>
          <a:fillRect/>
        </a:stretch>
      </xdr:blipFill>
      <xdr:spPr>
        <a:xfrm>
          <a:off x="13065123" y="184684987"/>
          <a:ext cx="1928156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322642</xdr:colOff>
      <xdr:row>129</xdr:row>
      <xdr:rowOff>381000</xdr:rowOff>
    </xdr:from>
    <xdr:to>
      <xdr:col>9</xdr:col>
      <xdr:colOff>636074</xdr:colOff>
      <xdr:row>129</xdr:row>
      <xdr:rowOff>1838325</xdr:rowOff>
    </xdr:to>
    <xdr:pic>
      <xdr:nvPicPr>
        <xdr:cNvPr id="338" name="Imagem 179" descr="Imagem 179"/>
        <xdr:cNvPicPr>
          <a:picLocks noChangeAspect="1"/>
        </xdr:cNvPicPr>
      </xdr:nvPicPr>
      <xdr:blipFill>
        <a:blip r:embed="rId247">
          <a:extLst/>
        </a:blip>
        <a:stretch>
          <a:fillRect/>
        </a:stretch>
      </xdr:blipFill>
      <xdr:spPr>
        <a:xfrm>
          <a:off x="13149642" y="59064525"/>
          <a:ext cx="1621533" cy="14573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216</xdr:row>
      <xdr:rowOff>261937</xdr:rowOff>
    </xdr:from>
    <xdr:to>
      <xdr:col>9</xdr:col>
      <xdr:colOff>774763</xdr:colOff>
      <xdr:row>216</xdr:row>
      <xdr:rowOff>1879761</xdr:rowOff>
    </xdr:to>
    <xdr:pic>
      <xdr:nvPicPr>
        <xdr:cNvPr id="339" name="Imagem 190" descr="Imagem 190"/>
        <xdr:cNvPicPr>
          <a:picLocks noChangeAspect="1"/>
        </xdr:cNvPicPr>
      </xdr:nvPicPr>
      <xdr:blipFill>
        <a:blip r:embed="rId248">
          <a:extLst/>
        </a:blip>
        <a:stretch>
          <a:fillRect/>
        </a:stretch>
      </xdr:blipFill>
      <xdr:spPr>
        <a:xfrm>
          <a:off x="13184187" y="169968862"/>
          <a:ext cx="1725677" cy="16178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238125</xdr:colOff>
      <xdr:row>417</xdr:row>
      <xdr:rowOff>380980</xdr:rowOff>
    </xdr:from>
    <xdr:to>
      <xdr:col>9</xdr:col>
      <xdr:colOff>787210</xdr:colOff>
      <xdr:row>417</xdr:row>
      <xdr:rowOff>1909742</xdr:rowOff>
    </xdr:to>
    <xdr:pic>
      <xdr:nvPicPr>
        <xdr:cNvPr id="340" name="Imagem 197" descr="Imagem 197"/>
        <xdr:cNvPicPr>
          <a:picLocks noChangeAspect="1"/>
        </xdr:cNvPicPr>
      </xdr:nvPicPr>
      <xdr:blipFill>
        <a:blip r:embed="rId249">
          <a:extLst/>
        </a:blip>
        <a:stretch>
          <a:fillRect/>
        </a:stretch>
      </xdr:blipFill>
      <xdr:spPr>
        <a:xfrm>
          <a:off x="13065125" y="492133235"/>
          <a:ext cx="1857186" cy="15287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381001</xdr:colOff>
      <xdr:row>418</xdr:row>
      <xdr:rowOff>236418</xdr:rowOff>
    </xdr:from>
    <xdr:to>
      <xdr:col>9</xdr:col>
      <xdr:colOff>763587</xdr:colOff>
      <xdr:row>418</xdr:row>
      <xdr:rowOff>1928792</xdr:rowOff>
    </xdr:to>
    <xdr:pic>
      <xdr:nvPicPr>
        <xdr:cNvPr id="341" name="Imagem 203" descr="Imagem 203"/>
        <xdr:cNvPicPr>
          <a:picLocks noChangeAspect="1"/>
        </xdr:cNvPicPr>
      </xdr:nvPicPr>
      <xdr:blipFill>
        <a:blip r:embed="rId250">
          <a:extLst/>
        </a:blip>
        <a:stretch>
          <a:fillRect/>
        </a:stretch>
      </xdr:blipFill>
      <xdr:spPr>
        <a:xfrm>
          <a:off x="13208001" y="494084173"/>
          <a:ext cx="1690687" cy="16923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420</xdr:row>
      <xdr:rowOff>214292</xdr:rowOff>
    </xdr:from>
    <xdr:to>
      <xdr:col>9</xdr:col>
      <xdr:colOff>748927</xdr:colOff>
      <xdr:row>420</xdr:row>
      <xdr:rowOff>1824017</xdr:rowOff>
    </xdr:to>
    <xdr:pic>
      <xdr:nvPicPr>
        <xdr:cNvPr id="342" name="Imagem 204" descr="Imagem 204"/>
        <xdr:cNvPicPr>
          <a:picLocks noChangeAspect="1"/>
        </xdr:cNvPicPr>
      </xdr:nvPicPr>
      <xdr:blipFill>
        <a:blip r:embed="rId251">
          <a:extLst/>
        </a:blip>
        <a:stretch>
          <a:fillRect/>
        </a:stretch>
      </xdr:blipFill>
      <xdr:spPr>
        <a:xfrm>
          <a:off x="13208000" y="498148272"/>
          <a:ext cx="1676028" cy="16097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547689</xdr:colOff>
      <xdr:row>427</xdr:row>
      <xdr:rowOff>404792</xdr:rowOff>
    </xdr:from>
    <xdr:to>
      <xdr:col>9</xdr:col>
      <xdr:colOff>837708</xdr:colOff>
      <xdr:row>427</xdr:row>
      <xdr:rowOff>1776392</xdr:rowOff>
    </xdr:to>
    <xdr:pic>
      <xdr:nvPicPr>
        <xdr:cNvPr id="343" name="Imagem 205" descr="Imagem 205"/>
        <xdr:cNvPicPr>
          <a:picLocks noChangeAspect="1"/>
        </xdr:cNvPicPr>
      </xdr:nvPicPr>
      <xdr:blipFill>
        <a:blip r:embed="rId252">
          <a:extLst/>
        </a:blip>
        <a:stretch>
          <a:fillRect/>
        </a:stretch>
      </xdr:blipFill>
      <xdr:spPr>
        <a:xfrm>
          <a:off x="13374689" y="512273847"/>
          <a:ext cx="1598120" cy="13716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666750</xdr:colOff>
      <xdr:row>428</xdr:row>
      <xdr:rowOff>404792</xdr:rowOff>
    </xdr:from>
    <xdr:to>
      <xdr:col>9</xdr:col>
      <xdr:colOff>753622</xdr:colOff>
      <xdr:row>428</xdr:row>
      <xdr:rowOff>1647805</xdr:rowOff>
    </xdr:to>
    <xdr:pic>
      <xdr:nvPicPr>
        <xdr:cNvPr id="344" name="Imagem 207" descr="Imagem 207"/>
        <xdr:cNvPicPr>
          <a:picLocks noChangeAspect="1"/>
        </xdr:cNvPicPr>
      </xdr:nvPicPr>
      <xdr:blipFill>
        <a:blip r:embed="rId253">
          <a:extLst/>
        </a:blip>
        <a:stretch>
          <a:fillRect/>
        </a:stretch>
      </xdr:blipFill>
      <xdr:spPr>
        <a:xfrm>
          <a:off x="13493750" y="514264572"/>
          <a:ext cx="1394973" cy="12430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547687</xdr:colOff>
      <xdr:row>312</xdr:row>
      <xdr:rowOff>333379</xdr:rowOff>
    </xdr:from>
    <xdr:to>
      <xdr:col>9</xdr:col>
      <xdr:colOff>858835</xdr:colOff>
      <xdr:row>312</xdr:row>
      <xdr:rowOff>1952630</xdr:rowOff>
    </xdr:to>
    <xdr:pic>
      <xdr:nvPicPr>
        <xdr:cNvPr id="345" name="Imagem 211" descr="Imagem 211"/>
        <xdr:cNvPicPr>
          <a:picLocks noChangeAspect="1"/>
        </xdr:cNvPicPr>
      </xdr:nvPicPr>
      <xdr:blipFill>
        <a:blip r:embed="rId254">
          <a:extLst/>
        </a:blip>
        <a:stretch>
          <a:fillRect/>
        </a:stretch>
      </xdr:blipFill>
      <xdr:spPr>
        <a:xfrm>
          <a:off x="13374687" y="322635884"/>
          <a:ext cx="1619249" cy="1619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619125</xdr:colOff>
      <xdr:row>429</xdr:row>
      <xdr:rowOff>261917</xdr:rowOff>
    </xdr:from>
    <xdr:to>
      <xdr:col>9</xdr:col>
      <xdr:colOff>600493</xdr:colOff>
      <xdr:row>429</xdr:row>
      <xdr:rowOff>1714480</xdr:rowOff>
    </xdr:to>
    <xdr:pic>
      <xdr:nvPicPr>
        <xdr:cNvPr id="346" name="Imagem 212" descr="Imagem 212"/>
        <xdr:cNvPicPr>
          <a:picLocks noChangeAspect="1"/>
        </xdr:cNvPicPr>
      </xdr:nvPicPr>
      <xdr:blipFill>
        <a:blip r:embed="rId255">
          <a:extLst/>
        </a:blip>
        <a:stretch>
          <a:fillRect/>
        </a:stretch>
      </xdr:blipFill>
      <xdr:spPr>
        <a:xfrm>
          <a:off x="13446125" y="516112422"/>
          <a:ext cx="1289469" cy="14525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476251</xdr:colOff>
      <xdr:row>316</xdr:row>
      <xdr:rowOff>428629</xdr:rowOff>
    </xdr:from>
    <xdr:to>
      <xdr:col>9</xdr:col>
      <xdr:colOff>640599</xdr:colOff>
      <xdr:row>316</xdr:row>
      <xdr:rowOff>1857380</xdr:rowOff>
    </xdr:to>
    <xdr:pic>
      <xdr:nvPicPr>
        <xdr:cNvPr id="347" name="Imagem 213" descr="Imagem 213"/>
        <xdr:cNvPicPr>
          <a:picLocks noChangeAspect="1"/>
        </xdr:cNvPicPr>
      </xdr:nvPicPr>
      <xdr:blipFill>
        <a:blip r:embed="rId256">
          <a:extLst/>
        </a:blip>
        <a:stretch>
          <a:fillRect/>
        </a:stretch>
      </xdr:blipFill>
      <xdr:spPr>
        <a:xfrm>
          <a:off x="13303251" y="331113134"/>
          <a:ext cx="1472449" cy="1428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476248</xdr:colOff>
      <xdr:row>314</xdr:row>
      <xdr:rowOff>357192</xdr:rowOff>
    </xdr:from>
    <xdr:to>
      <xdr:col>9</xdr:col>
      <xdr:colOff>668335</xdr:colOff>
      <xdr:row>314</xdr:row>
      <xdr:rowOff>1863482</xdr:rowOff>
    </xdr:to>
    <xdr:pic>
      <xdr:nvPicPr>
        <xdr:cNvPr id="348" name="Imagem 215" descr="Imagem 215"/>
        <xdr:cNvPicPr>
          <a:picLocks noChangeAspect="1"/>
        </xdr:cNvPicPr>
      </xdr:nvPicPr>
      <xdr:blipFill>
        <a:blip r:embed="rId257">
          <a:extLst/>
        </a:blip>
        <a:stretch>
          <a:fillRect/>
        </a:stretch>
      </xdr:blipFill>
      <xdr:spPr>
        <a:xfrm>
          <a:off x="13303248" y="326850697"/>
          <a:ext cx="1500188" cy="150629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428626</xdr:colOff>
      <xdr:row>338</xdr:row>
      <xdr:rowOff>285754</xdr:rowOff>
    </xdr:from>
    <xdr:to>
      <xdr:col>9</xdr:col>
      <xdr:colOff>541404</xdr:colOff>
      <xdr:row>338</xdr:row>
      <xdr:rowOff>1617816</xdr:rowOff>
    </xdr:to>
    <xdr:pic>
      <xdr:nvPicPr>
        <xdr:cNvPr id="349" name="Imagem 216" descr="Imagem 216"/>
        <xdr:cNvPicPr>
          <a:picLocks noChangeAspect="1"/>
        </xdr:cNvPicPr>
      </xdr:nvPicPr>
      <xdr:blipFill>
        <a:blip r:embed="rId258">
          <a:extLst/>
        </a:blip>
        <a:stretch>
          <a:fillRect/>
        </a:stretch>
      </xdr:blipFill>
      <xdr:spPr>
        <a:xfrm>
          <a:off x="13255626" y="372061109"/>
          <a:ext cx="1420879" cy="13320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452437</xdr:colOff>
      <xdr:row>339</xdr:row>
      <xdr:rowOff>190504</xdr:rowOff>
    </xdr:from>
    <xdr:to>
      <xdr:col>9</xdr:col>
      <xdr:colOff>717615</xdr:colOff>
      <xdr:row>339</xdr:row>
      <xdr:rowOff>1665441</xdr:rowOff>
    </xdr:to>
    <xdr:pic>
      <xdr:nvPicPr>
        <xdr:cNvPr id="350" name="Imagem 217" descr="Imagem 217"/>
        <xdr:cNvPicPr>
          <a:picLocks noChangeAspect="1"/>
        </xdr:cNvPicPr>
      </xdr:nvPicPr>
      <xdr:blipFill>
        <a:blip r:embed="rId259">
          <a:extLst/>
        </a:blip>
        <a:stretch>
          <a:fillRect/>
        </a:stretch>
      </xdr:blipFill>
      <xdr:spPr>
        <a:xfrm>
          <a:off x="13279437" y="373823234"/>
          <a:ext cx="1573279" cy="147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547689</xdr:colOff>
      <xdr:row>425</xdr:row>
      <xdr:rowOff>278288</xdr:rowOff>
    </xdr:from>
    <xdr:to>
      <xdr:col>9</xdr:col>
      <xdr:colOff>573087</xdr:colOff>
      <xdr:row>425</xdr:row>
      <xdr:rowOff>1609705</xdr:rowOff>
    </xdr:to>
    <xdr:pic>
      <xdr:nvPicPr>
        <xdr:cNvPr id="351" name="Imagem 218" descr="Imagem 218"/>
        <xdr:cNvPicPr>
          <a:picLocks noChangeAspect="1"/>
        </xdr:cNvPicPr>
      </xdr:nvPicPr>
      <xdr:blipFill>
        <a:blip r:embed="rId260">
          <a:extLst/>
        </a:blip>
        <a:stretch>
          <a:fillRect/>
        </a:stretch>
      </xdr:blipFill>
      <xdr:spPr>
        <a:xfrm>
          <a:off x="13374689" y="508165893"/>
          <a:ext cx="1333499" cy="133141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340</xdr:row>
      <xdr:rowOff>285754</xdr:rowOff>
    </xdr:from>
    <xdr:to>
      <xdr:col>9</xdr:col>
      <xdr:colOff>693635</xdr:colOff>
      <xdr:row>340</xdr:row>
      <xdr:rowOff>1660728</xdr:rowOff>
    </xdr:to>
    <xdr:pic>
      <xdr:nvPicPr>
        <xdr:cNvPr id="352" name="Imagem 222" descr="Imagem 222"/>
        <xdr:cNvPicPr>
          <a:picLocks noChangeAspect="1"/>
        </xdr:cNvPicPr>
      </xdr:nvPicPr>
      <xdr:blipFill>
        <a:blip r:embed="rId261">
          <a:extLst/>
        </a:blip>
        <a:stretch>
          <a:fillRect/>
        </a:stretch>
      </xdr:blipFill>
      <xdr:spPr>
        <a:xfrm>
          <a:off x="13327062" y="375775859"/>
          <a:ext cx="1501674" cy="13749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523876</xdr:colOff>
      <xdr:row>341</xdr:row>
      <xdr:rowOff>349800</xdr:rowOff>
    </xdr:from>
    <xdr:to>
      <xdr:col>9</xdr:col>
      <xdr:colOff>644523</xdr:colOff>
      <xdr:row>341</xdr:row>
      <xdr:rowOff>1689253</xdr:rowOff>
    </xdr:to>
    <xdr:pic>
      <xdr:nvPicPr>
        <xdr:cNvPr id="353" name="Imagem 224" descr="Imagem 224"/>
        <xdr:cNvPicPr>
          <a:picLocks noChangeAspect="1"/>
        </xdr:cNvPicPr>
      </xdr:nvPicPr>
      <xdr:blipFill>
        <a:blip r:embed="rId262">
          <a:extLst/>
        </a:blip>
        <a:stretch>
          <a:fillRect/>
        </a:stretch>
      </xdr:blipFill>
      <xdr:spPr>
        <a:xfrm>
          <a:off x="13350876" y="377697280"/>
          <a:ext cx="1428748" cy="133945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357187</xdr:colOff>
      <xdr:row>441</xdr:row>
      <xdr:rowOff>238105</xdr:rowOff>
    </xdr:from>
    <xdr:to>
      <xdr:col>9</xdr:col>
      <xdr:colOff>745052</xdr:colOff>
      <xdr:row>441</xdr:row>
      <xdr:rowOff>1938317</xdr:rowOff>
    </xdr:to>
    <xdr:pic>
      <xdr:nvPicPr>
        <xdr:cNvPr id="354" name="Imagem 225" descr="Imagem 225"/>
        <xdr:cNvPicPr>
          <a:picLocks noChangeAspect="1"/>
        </xdr:cNvPicPr>
      </xdr:nvPicPr>
      <xdr:blipFill>
        <a:blip r:embed="rId263">
          <a:extLst/>
        </a:blip>
        <a:stretch>
          <a:fillRect/>
        </a:stretch>
      </xdr:blipFill>
      <xdr:spPr>
        <a:xfrm>
          <a:off x="13184187" y="532014410"/>
          <a:ext cx="1695966" cy="17002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476251</xdr:colOff>
      <xdr:row>309</xdr:row>
      <xdr:rowOff>333379</xdr:rowOff>
    </xdr:from>
    <xdr:to>
      <xdr:col>9</xdr:col>
      <xdr:colOff>644526</xdr:colOff>
      <xdr:row>309</xdr:row>
      <xdr:rowOff>1809755</xdr:rowOff>
    </xdr:to>
    <xdr:pic>
      <xdr:nvPicPr>
        <xdr:cNvPr id="355" name="Imagem 229" descr="Imagem 229"/>
        <xdr:cNvPicPr>
          <a:picLocks noChangeAspect="1"/>
        </xdr:cNvPicPr>
      </xdr:nvPicPr>
      <xdr:blipFill>
        <a:blip r:embed="rId264">
          <a:extLst/>
        </a:blip>
        <a:stretch>
          <a:fillRect/>
        </a:stretch>
      </xdr:blipFill>
      <xdr:spPr>
        <a:xfrm>
          <a:off x="13303251" y="316349384"/>
          <a:ext cx="1476376" cy="14763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380998</xdr:colOff>
      <xdr:row>454</xdr:row>
      <xdr:rowOff>214292</xdr:rowOff>
    </xdr:from>
    <xdr:to>
      <xdr:col>9</xdr:col>
      <xdr:colOff>477835</xdr:colOff>
      <xdr:row>454</xdr:row>
      <xdr:rowOff>1619229</xdr:rowOff>
    </xdr:to>
    <xdr:pic>
      <xdr:nvPicPr>
        <xdr:cNvPr id="356" name="Imagem 233" descr="Imagem 233"/>
        <xdr:cNvPicPr>
          <a:picLocks noChangeAspect="1"/>
        </xdr:cNvPicPr>
      </xdr:nvPicPr>
      <xdr:blipFill>
        <a:blip r:embed="rId265">
          <a:extLst/>
        </a:blip>
        <a:stretch>
          <a:fillRect/>
        </a:stretch>
      </xdr:blipFill>
      <xdr:spPr>
        <a:xfrm>
          <a:off x="13207998" y="552840822"/>
          <a:ext cx="1404938" cy="14049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523873</xdr:colOff>
      <xdr:row>452</xdr:row>
      <xdr:rowOff>380980</xdr:rowOff>
    </xdr:from>
    <xdr:to>
      <xdr:col>9</xdr:col>
      <xdr:colOff>549274</xdr:colOff>
      <xdr:row>452</xdr:row>
      <xdr:rowOff>1714481</xdr:rowOff>
    </xdr:to>
    <xdr:pic>
      <xdr:nvPicPr>
        <xdr:cNvPr id="357" name="Imagem 234" descr="Imagem 234"/>
        <xdr:cNvPicPr>
          <a:picLocks noChangeAspect="1"/>
        </xdr:cNvPicPr>
      </xdr:nvPicPr>
      <xdr:blipFill>
        <a:blip r:embed="rId266">
          <a:extLst/>
        </a:blip>
        <a:stretch>
          <a:fillRect/>
        </a:stretch>
      </xdr:blipFill>
      <xdr:spPr>
        <a:xfrm>
          <a:off x="13350873" y="548816510"/>
          <a:ext cx="1333502" cy="13335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333373</xdr:colOff>
      <xdr:row>450</xdr:row>
      <xdr:rowOff>190480</xdr:rowOff>
    </xdr:from>
    <xdr:to>
      <xdr:col>9</xdr:col>
      <xdr:colOff>596900</xdr:colOff>
      <xdr:row>450</xdr:row>
      <xdr:rowOff>1762105</xdr:rowOff>
    </xdr:to>
    <xdr:pic>
      <xdr:nvPicPr>
        <xdr:cNvPr id="358" name="Imagem 235" descr="Imagem 235"/>
        <xdr:cNvPicPr>
          <a:picLocks noChangeAspect="1"/>
        </xdr:cNvPicPr>
      </xdr:nvPicPr>
      <xdr:blipFill>
        <a:blip r:embed="rId267">
          <a:extLst/>
        </a:blip>
        <a:stretch>
          <a:fillRect/>
        </a:stretch>
      </xdr:blipFill>
      <xdr:spPr>
        <a:xfrm>
          <a:off x="13160373" y="544435010"/>
          <a:ext cx="1571627" cy="1571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430</xdr:row>
      <xdr:rowOff>201443</xdr:rowOff>
    </xdr:from>
    <xdr:to>
      <xdr:col>9</xdr:col>
      <xdr:colOff>787398</xdr:colOff>
      <xdr:row>430</xdr:row>
      <xdr:rowOff>1828780</xdr:rowOff>
    </xdr:to>
    <xdr:pic>
      <xdr:nvPicPr>
        <xdr:cNvPr id="359" name="Imagem 236" descr="Imagem 236"/>
        <xdr:cNvPicPr>
          <a:picLocks noChangeAspect="1"/>
        </xdr:cNvPicPr>
      </xdr:nvPicPr>
      <xdr:blipFill>
        <a:blip r:embed="rId268">
          <a:extLst/>
        </a:blip>
        <a:stretch>
          <a:fillRect/>
        </a:stretch>
      </xdr:blipFill>
      <xdr:spPr>
        <a:xfrm>
          <a:off x="13303250" y="518042673"/>
          <a:ext cx="1619249" cy="16273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523876</xdr:colOff>
      <xdr:row>453</xdr:row>
      <xdr:rowOff>402560</xdr:rowOff>
    </xdr:from>
    <xdr:to>
      <xdr:col>9</xdr:col>
      <xdr:colOff>692150</xdr:colOff>
      <xdr:row>453</xdr:row>
      <xdr:rowOff>1881167</xdr:rowOff>
    </xdr:to>
    <xdr:pic>
      <xdr:nvPicPr>
        <xdr:cNvPr id="360" name="Imagem 237" descr="Imagem 237"/>
        <xdr:cNvPicPr>
          <a:picLocks noChangeAspect="1"/>
        </xdr:cNvPicPr>
      </xdr:nvPicPr>
      <xdr:blipFill>
        <a:blip r:embed="rId269">
          <a:extLst/>
        </a:blip>
        <a:stretch>
          <a:fillRect/>
        </a:stretch>
      </xdr:blipFill>
      <xdr:spPr>
        <a:xfrm>
          <a:off x="13350876" y="550933590"/>
          <a:ext cx="1476374" cy="147860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476250</xdr:colOff>
      <xdr:row>301</xdr:row>
      <xdr:rowOff>381004</xdr:rowOff>
    </xdr:from>
    <xdr:to>
      <xdr:col>9</xdr:col>
      <xdr:colOff>668335</xdr:colOff>
      <xdr:row>301</xdr:row>
      <xdr:rowOff>1881192</xdr:rowOff>
    </xdr:to>
    <xdr:pic>
      <xdr:nvPicPr>
        <xdr:cNvPr id="361" name="Imagem 238" descr="Imagem 238"/>
        <xdr:cNvPicPr>
          <a:picLocks noChangeAspect="1"/>
        </xdr:cNvPicPr>
      </xdr:nvPicPr>
      <xdr:blipFill>
        <a:blip r:embed="rId270">
          <a:extLst/>
        </a:blip>
        <a:stretch>
          <a:fillRect/>
        </a:stretch>
      </xdr:blipFill>
      <xdr:spPr>
        <a:xfrm>
          <a:off x="13303250" y="299633009"/>
          <a:ext cx="1500186" cy="15001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523873</xdr:colOff>
      <xdr:row>432</xdr:row>
      <xdr:rowOff>237261</xdr:rowOff>
    </xdr:from>
    <xdr:to>
      <xdr:col>9</xdr:col>
      <xdr:colOff>668337</xdr:colOff>
      <xdr:row>432</xdr:row>
      <xdr:rowOff>1696273</xdr:rowOff>
    </xdr:to>
    <xdr:pic>
      <xdr:nvPicPr>
        <xdr:cNvPr id="362" name="Imagem 239" descr="Imagem 239"/>
        <xdr:cNvPicPr>
          <a:picLocks noChangeAspect="1"/>
        </xdr:cNvPicPr>
      </xdr:nvPicPr>
      <xdr:blipFill>
        <a:blip r:embed="rId271">
          <a:extLst/>
        </a:blip>
        <a:stretch>
          <a:fillRect/>
        </a:stretch>
      </xdr:blipFill>
      <xdr:spPr>
        <a:xfrm>
          <a:off x="13350873" y="522059941"/>
          <a:ext cx="1452565" cy="14590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500062</xdr:colOff>
      <xdr:row>556</xdr:row>
      <xdr:rowOff>404792</xdr:rowOff>
    </xdr:from>
    <xdr:to>
      <xdr:col>9</xdr:col>
      <xdr:colOff>889897</xdr:colOff>
      <xdr:row>556</xdr:row>
      <xdr:rowOff>1706542</xdr:rowOff>
    </xdr:to>
    <xdr:pic>
      <xdr:nvPicPr>
        <xdr:cNvPr id="363" name="Imagem 50" descr="Imagem 50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13327062" y="717175647"/>
          <a:ext cx="1697936" cy="1301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380998</xdr:colOff>
      <xdr:row>465</xdr:row>
      <xdr:rowOff>452417</xdr:rowOff>
    </xdr:from>
    <xdr:to>
      <xdr:col>9</xdr:col>
      <xdr:colOff>592135</xdr:colOff>
      <xdr:row>465</xdr:row>
      <xdr:rowOff>1971655</xdr:rowOff>
    </xdr:to>
    <xdr:pic>
      <xdr:nvPicPr>
        <xdr:cNvPr id="364" name="Imagem 226" descr="Imagem 226"/>
        <xdr:cNvPicPr>
          <a:picLocks noChangeAspect="1"/>
        </xdr:cNvPicPr>
      </xdr:nvPicPr>
      <xdr:blipFill>
        <a:blip r:embed="rId272">
          <a:extLst/>
        </a:blip>
        <a:stretch>
          <a:fillRect/>
        </a:stretch>
      </xdr:blipFill>
      <xdr:spPr>
        <a:xfrm>
          <a:off x="13207998" y="567747447"/>
          <a:ext cx="1519238" cy="15192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381000</xdr:colOff>
      <xdr:row>466</xdr:row>
      <xdr:rowOff>357167</xdr:rowOff>
    </xdr:from>
    <xdr:to>
      <xdr:col>9</xdr:col>
      <xdr:colOff>592137</xdr:colOff>
      <xdr:row>466</xdr:row>
      <xdr:rowOff>1876405</xdr:rowOff>
    </xdr:to>
    <xdr:pic>
      <xdr:nvPicPr>
        <xdr:cNvPr id="365" name="Imagem 231" descr="Imagem 231"/>
        <xdr:cNvPicPr>
          <a:picLocks noChangeAspect="1"/>
        </xdr:cNvPicPr>
      </xdr:nvPicPr>
      <xdr:blipFill>
        <a:blip r:embed="rId272">
          <a:extLst/>
        </a:blip>
        <a:stretch>
          <a:fillRect/>
        </a:stretch>
      </xdr:blipFill>
      <xdr:spPr>
        <a:xfrm>
          <a:off x="13208000" y="569747697"/>
          <a:ext cx="1519238" cy="15192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10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3</xdr:col>
      <xdr:colOff>369865</xdr:colOff>
      <xdr:row>0</xdr:row>
      <xdr:rowOff>0</xdr:rowOff>
    </xdr:from>
    <xdr:to>
      <xdr:col>8</xdr:col>
      <xdr:colOff>154793</xdr:colOff>
      <xdr:row>1</xdr:row>
      <xdr:rowOff>804854</xdr:rowOff>
    </xdr:to>
    <xdr:sp>
      <xdr:nvSpPr>
        <xdr:cNvPr id="722" name="Retângulo 1"/>
        <xdr:cNvSpPr txBox="1"/>
      </xdr:nvSpPr>
      <xdr:spPr>
        <a:xfrm>
          <a:off x="2160565" y="-52974"/>
          <a:ext cx="3607629" cy="90963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45719" tIns="45719" rIns="45719" bIns="45719" numCol="1" anchor="t">
          <a:sp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defRPr>
          </a:pPr>
          <a:r>
            <a: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rPr>
            <a:t>NOVIDADES</a:t>
          </a:r>
        </a:p>
      </xdr:txBody>
    </xdr:sp>
    <xdr:clientData/>
  </xdr:twoCellAnchor>
  <xdr:twoCellAnchor>
    <xdr:from>
      <xdr:col>3</xdr:col>
      <xdr:colOff>209550</xdr:colOff>
      <xdr:row>3</xdr:row>
      <xdr:rowOff>125605</xdr:rowOff>
    </xdr:from>
    <xdr:to>
      <xdr:col>4</xdr:col>
      <xdr:colOff>349250</xdr:colOff>
      <xdr:row>3</xdr:row>
      <xdr:rowOff>862012</xdr:rowOff>
    </xdr:to>
    <xdr:pic>
      <xdr:nvPicPr>
        <xdr:cNvPr id="723" name="Imagem 2" descr="Imagem 2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00250" y="1373380"/>
          <a:ext cx="762001" cy="73640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161925</xdr:colOff>
      <xdr:row>4</xdr:row>
      <xdr:rowOff>95250</xdr:rowOff>
    </xdr:from>
    <xdr:to>
      <xdr:col>4</xdr:col>
      <xdr:colOff>305560</xdr:colOff>
      <xdr:row>4</xdr:row>
      <xdr:rowOff>862012</xdr:rowOff>
    </xdr:to>
    <xdr:pic>
      <xdr:nvPicPr>
        <xdr:cNvPr id="724" name="Imagem 3" descr="Imagem 3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1952625" y="2257425"/>
          <a:ext cx="765936" cy="7667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342900</xdr:colOff>
      <xdr:row>5</xdr:row>
      <xdr:rowOff>76200</xdr:rowOff>
    </xdr:from>
    <xdr:to>
      <xdr:col>4</xdr:col>
      <xdr:colOff>201995</xdr:colOff>
      <xdr:row>5</xdr:row>
      <xdr:rowOff>800100</xdr:rowOff>
    </xdr:to>
    <xdr:pic>
      <xdr:nvPicPr>
        <xdr:cNvPr id="725" name="Imagem 4" descr="Imagem 4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2133600" y="3152775"/>
          <a:ext cx="481396" cy="72390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6</xdr:row>
      <xdr:rowOff>133350</xdr:rowOff>
    </xdr:from>
    <xdr:to>
      <xdr:col>4</xdr:col>
      <xdr:colOff>417603</xdr:colOff>
      <xdr:row>6</xdr:row>
      <xdr:rowOff>814387</xdr:rowOff>
    </xdr:to>
    <xdr:pic>
      <xdr:nvPicPr>
        <xdr:cNvPr id="726" name="Imagem 5" descr="Imagem 5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1981200" y="4124325"/>
          <a:ext cx="849404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7</xdr:row>
      <xdr:rowOff>175479</xdr:rowOff>
    </xdr:from>
    <xdr:to>
      <xdr:col>4</xdr:col>
      <xdr:colOff>349250</xdr:colOff>
      <xdr:row>7</xdr:row>
      <xdr:rowOff>831850</xdr:rowOff>
    </xdr:to>
    <xdr:pic>
      <xdr:nvPicPr>
        <xdr:cNvPr id="727" name="Imagem 6" descr="Imagem 6"/>
        <xdr:cNvPicPr>
          <a:picLocks noChangeAspect="1"/>
        </xdr:cNvPicPr>
      </xdr:nvPicPr>
      <xdr:blipFill>
        <a:blip r:embed="rId5">
          <a:extLst/>
        </a:blip>
        <a:stretch>
          <a:fillRect/>
        </a:stretch>
      </xdr:blipFill>
      <xdr:spPr>
        <a:xfrm>
          <a:off x="2047875" y="5080854"/>
          <a:ext cx="714375" cy="6563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8</xdr:row>
      <xdr:rowOff>182136</xdr:rowOff>
    </xdr:from>
    <xdr:to>
      <xdr:col>4</xdr:col>
      <xdr:colOff>273050</xdr:colOff>
      <xdr:row>8</xdr:row>
      <xdr:rowOff>887799</xdr:rowOff>
    </xdr:to>
    <xdr:pic>
      <xdr:nvPicPr>
        <xdr:cNvPr id="728" name="Imagem 7" descr="Imagem 7"/>
        <xdr:cNvPicPr>
          <a:picLocks noChangeAspect="1"/>
        </xdr:cNvPicPr>
      </xdr:nvPicPr>
      <xdr:blipFill>
        <a:blip r:embed="rId6">
          <a:extLst/>
        </a:blip>
        <a:stretch>
          <a:fillRect/>
        </a:stretch>
      </xdr:blipFill>
      <xdr:spPr>
        <a:xfrm>
          <a:off x="1981200" y="6001911"/>
          <a:ext cx="704850" cy="7056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9</xdr:row>
      <xdr:rowOff>171450</xdr:rowOff>
    </xdr:from>
    <xdr:to>
      <xdr:col>4</xdr:col>
      <xdr:colOff>244474</xdr:colOff>
      <xdr:row>9</xdr:row>
      <xdr:rowOff>771524</xdr:rowOff>
    </xdr:to>
    <xdr:pic>
      <xdr:nvPicPr>
        <xdr:cNvPr id="729" name="Imagem 8" descr="Imagem 8"/>
        <xdr:cNvPicPr>
          <a:picLocks noChangeAspect="1"/>
        </xdr:cNvPicPr>
      </xdr:nvPicPr>
      <xdr:blipFill>
        <a:blip r:embed="rId7">
          <a:extLst/>
        </a:blip>
        <a:stretch>
          <a:fillRect/>
        </a:stretch>
      </xdr:blipFill>
      <xdr:spPr>
        <a:xfrm>
          <a:off x="2057400" y="6905625"/>
          <a:ext cx="600075" cy="60007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171450</xdr:colOff>
      <xdr:row>10</xdr:row>
      <xdr:rowOff>97949</xdr:rowOff>
    </xdr:from>
    <xdr:to>
      <xdr:col>4</xdr:col>
      <xdr:colOff>358775</xdr:colOff>
      <xdr:row>10</xdr:row>
      <xdr:rowOff>862010</xdr:rowOff>
    </xdr:to>
    <xdr:pic>
      <xdr:nvPicPr>
        <xdr:cNvPr id="730" name="Imagem 10" descr="Imagem 10"/>
        <xdr:cNvPicPr>
          <a:picLocks noChangeAspect="1"/>
        </xdr:cNvPicPr>
      </xdr:nvPicPr>
      <xdr:blipFill>
        <a:blip r:embed="rId8">
          <a:extLst/>
        </a:blip>
        <a:stretch>
          <a:fillRect/>
        </a:stretch>
      </xdr:blipFill>
      <xdr:spPr>
        <a:xfrm>
          <a:off x="1962150" y="7746524"/>
          <a:ext cx="809625" cy="76406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123825</xdr:colOff>
      <xdr:row>11</xdr:row>
      <xdr:rowOff>152400</xdr:rowOff>
    </xdr:from>
    <xdr:to>
      <xdr:col>4</xdr:col>
      <xdr:colOff>375832</xdr:colOff>
      <xdr:row>11</xdr:row>
      <xdr:rowOff>735013</xdr:rowOff>
    </xdr:to>
    <xdr:pic>
      <xdr:nvPicPr>
        <xdr:cNvPr id="731" name="Picture 12" descr="Picture 12"/>
        <xdr:cNvPicPr>
          <a:picLocks noChangeAspect="1"/>
        </xdr:cNvPicPr>
      </xdr:nvPicPr>
      <xdr:blipFill>
        <a:blip r:embed="rId9">
          <a:extLst/>
        </a:blip>
        <a:stretch>
          <a:fillRect/>
        </a:stretch>
      </xdr:blipFill>
      <xdr:spPr>
        <a:xfrm>
          <a:off x="1914525" y="8715375"/>
          <a:ext cx="874308" cy="5826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12</xdr:row>
      <xdr:rowOff>104775</xdr:rowOff>
    </xdr:from>
    <xdr:to>
      <xdr:col>4</xdr:col>
      <xdr:colOff>329549</xdr:colOff>
      <xdr:row>12</xdr:row>
      <xdr:rowOff>824835</xdr:rowOff>
    </xdr:to>
    <xdr:pic>
      <xdr:nvPicPr>
        <xdr:cNvPr id="732" name="Imagem 12" descr="Imagem 12"/>
        <xdr:cNvPicPr>
          <a:picLocks noChangeAspect="1"/>
        </xdr:cNvPicPr>
      </xdr:nvPicPr>
      <xdr:blipFill>
        <a:blip r:embed="rId10">
          <a:extLst/>
        </a:blip>
        <a:stretch>
          <a:fillRect/>
        </a:stretch>
      </xdr:blipFill>
      <xdr:spPr>
        <a:xfrm>
          <a:off x="2038350" y="9582150"/>
          <a:ext cx="704200" cy="72006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2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3</xdr:col>
      <xdr:colOff>257175</xdr:colOff>
      <xdr:row>16</xdr:row>
      <xdr:rowOff>66677</xdr:rowOff>
    </xdr:from>
    <xdr:to>
      <xdr:col>4</xdr:col>
      <xdr:colOff>333637</xdr:colOff>
      <xdr:row>16</xdr:row>
      <xdr:rowOff>685801</xdr:rowOff>
    </xdr:to>
    <xdr:pic>
      <xdr:nvPicPr>
        <xdr:cNvPr id="367" name="Imagem 192" descr="Imagem 192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60575" y="12482197"/>
          <a:ext cx="698763" cy="6191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17</xdr:row>
      <xdr:rowOff>76201</xdr:rowOff>
    </xdr:from>
    <xdr:to>
      <xdr:col>4</xdr:col>
      <xdr:colOff>286202</xdr:colOff>
      <xdr:row>17</xdr:row>
      <xdr:rowOff>704851</xdr:rowOff>
    </xdr:to>
    <xdr:pic>
      <xdr:nvPicPr>
        <xdr:cNvPr id="368" name="Imagem 199" descr="Imagem 199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03425" y="13287376"/>
          <a:ext cx="708478" cy="6286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20</xdr:row>
      <xdr:rowOff>66677</xdr:rowOff>
    </xdr:from>
    <xdr:to>
      <xdr:col>4</xdr:col>
      <xdr:colOff>234950</xdr:colOff>
      <xdr:row>20</xdr:row>
      <xdr:rowOff>704852</xdr:rowOff>
    </xdr:to>
    <xdr:pic>
      <xdr:nvPicPr>
        <xdr:cNvPr id="369" name="Imagem 200" descr="Imagem 20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2022475" y="15664817"/>
          <a:ext cx="638175" cy="6381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85725</xdr:colOff>
      <xdr:row>19</xdr:row>
      <xdr:rowOff>76202</xdr:rowOff>
    </xdr:from>
    <xdr:to>
      <xdr:col>4</xdr:col>
      <xdr:colOff>263525</xdr:colOff>
      <xdr:row>19</xdr:row>
      <xdr:rowOff>755704</xdr:rowOff>
    </xdr:to>
    <xdr:pic>
      <xdr:nvPicPr>
        <xdr:cNvPr id="370" name="Imagem 51" descr="Imagem 51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1889125" y="14878687"/>
          <a:ext cx="800100" cy="67950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47625</xdr:colOff>
      <xdr:row>18</xdr:row>
      <xdr:rowOff>28575</xdr:rowOff>
    </xdr:from>
    <xdr:to>
      <xdr:col>4</xdr:col>
      <xdr:colOff>317032</xdr:colOff>
      <xdr:row>18</xdr:row>
      <xdr:rowOff>685800</xdr:rowOff>
    </xdr:to>
    <xdr:pic>
      <xdr:nvPicPr>
        <xdr:cNvPr id="371" name="Imagem 50" descr="Imagem 50"/>
        <xdr:cNvPicPr>
          <a:picLocks noChangeAspect="1"/>
        </xdr:cNvPicPr>
      </xdr:nvPicPr>
      <xdr:blipFill>
        <a:blip r:embed="rId5">
          <a:extLst/>
        </a:blip>
        <a:stretch>
          <a:fillRect/>
        </a:stretch>
      </xdr:blipFill>
      <xdr:spPr>
        <a:xfrm flipV="1">
          <a:off x="1851025" y="14035405"/>
          <a:ext cx="891708" cy="6572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123825</xdr:colOff>
      <xdr:row>25</xdr:row>
      <xdr:rowOff>142879</xdr:rowOff>
    </xdr:from>
    <xdr:to>
      <xdr:col>4</xdr:col>
      <xdr:colOff>105128</xdr:colOff>
      <xdr:row>25</xdr:row>
      <xdr:rowOff>704854</xdr:rowOff>
    </xdr:to>
    <xdr:pic>
      <xdr:nvPicPr>
        <xdr:cNvPr id="372" name="Imagem 205" descr="Imagem 205"/>
        <xdr:cNvPicPr>
          <a:picLocks noChangeAspect="1"/>
        </xdr:cNvPicPr>
      </xdr:nvPicPr>
      <xdr:blipFill>
        <a:blip r:embed="rId6">
          <a:extLst/>
        </a:blip>
        <a:stretch>
          <a:fillRect/>
        </a:stretch>
      </xdr:blipFill>
      <xdr:spPr>
        <a:xfrm>
          <a:off x="1927225" y="19719294"/>
          <a:ext cx="603604" cy="5619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57150</xdr:colOff>
      <xdr:row>24</xdr:row>
      <xdr:rowOff>174628</xdr:rowOff>
    </xdr:from>
    <xdr:to>
      <xdr:col>4</xdr:col>
      <xdr:colOff>227776</xdr:colOff>
      <xdr:row>24</xdr:row>
      <xdr:rowOff>704855</xdr:rowOff>
    </xdr:to>
    <xdr:pic>
      <xdr:nvPicPr>
        <xdr:cNvPr id="373" name="Imagem 206" descr="Imagem 206"/>
        <xdr:cNvPicPr>
          <a:picLocks noChangeAspect="1"/>
        </xdr:cNvPicPr>
      </xdr:nvPicPr>
      <xdr:blipFill>
        <a:blip r:embed="rId7">
          <a:extLst/>
        </a:blip>
        <a:stretch>
          <a:fillRect/>
        </a:stretch>
      </xdr:blipFill>
      <xdr:spPr>
        <a:xfrm>
          <a:off x="1860550" y="18955388"/>
          <a:ext cx="792927" cy="53022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23</xdr:row>
      <xdr:rowOff>171768</xdr:rowOff>
    </xdr:from>
    <xdr:to>
      <xdr:col>4</xdr:col>
      <xdr:colOff>155575</xdr:colOff>
      <xdr:row>23</xdr:row>
      <xdr:rowOff>715748</xdr:rowOff>
    </xdr:to>
    <xdr:pic>
      <xdr:nvPicPr>
        <xdr:cNvPr id="374" name="Imagem 207" descr="Imagem 207"/>
        <xdr:cNvPicPr>
          <a:picLocks noChangeAspect="1"/>
        </xdr:cNvPicPr>
      </xdr:nvPicPr>
      <xdr:blipFill>
        <a:blip r:embed="rId8">
          <a:extLst/>
        </a:blip>
        <a:stretch>
          <a:fillRect/>
        </a:stretch>
      </xdr:blipFill>
      <xdr:spPr>
        <a:xfrm>
          <a:off x="2022475" y="18156873"/>
          <a:ext cx="558800" cy="54398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22</xdr:row>
      <xdr:rowOff>57153</xdr:rowOff>
    </xdr:from>
    <xdr:to>
      <xdr:col>4</xdr:col>
      <xdr:colOff>234950</xdr:colOff>
      <xdr:row>22</xdr:row>
      <xdr:rowOff>762979</xdr:rowOff>
    </xdr:to>
    <xdr:pic>
      <xdr:nvPicPr>
        <xdr:cNvPr id="375" name="Imagem 208" descr="Imagem 208"/>
        <xdr:cNvPicPr>
          <a:picLocks noChangeAspect="1"/>
        </xdr:cNvPicPr>
      </xdr:nvPicPr>
      <xdr:blipFill>
        <a:blip r:embed="rId9">
          <a:extLst/>
        </a:blip>
        <a:stretch>
          <a:fillRect/>
        </a:stretch>
      </xdr:blipFill>
      <xdr:spPr>
        <a:xfrm>
          <a:off x="2012950" y="17246603"/>
          <a:ext cx="647701" cy="70582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114300</xdr:colOff>
      <xdr:row>21</xdr:row>
      <xdr:rowOff>123829</xdr:rowOff>
    </xdr:from>
    <xdr:to>
      <xdr:col>4</xdr:col>
      <xdr:colOff>158750</xdr:colOff>
      <xdr:row>22</xdr:row>
      <xdr:rowOff>4</xdr:rowOff>
    </xdr:to>
    <xdr:pic>
      <xdr:nvPicPr>
        <xdr:cNvPr id="376" name="Imagem 209" descr="Imagem 209"/>
        <xdr:cNvPicPr>
          <a:picLocks noChangeAspect="1"/>
        </xdr:cNvPicPr>
      </xdr:nvPicPr>
      <xdr:blipFill>
        <a:blip r:embed="rId10">
          <a:extLst/>
        </a:blip>
        <a:stretch>
          <a:fillRect/>
        </a:stretch>
      </xdr:blipFill>
      <xdr:spPr>
        <a:xfrm>
          <a:off x="1917700" y="16517624"/>
          <a:ext cx="666751" cy="67183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314325</xdr:colOff>
      <xdr:row>28</xdr:row>
      <xdr:rowOff>196854</xdr:rowOff>
    </xdr:from>
    <xdr:to>
      <xdr:col>4</xdr:col>
      <xdr:colOff>203200</xdr:colOff>
      <xdr:row>28</xdr:row>
      <xdr:rowOff>708029</xdr:rowOff>
    </xdr:to>
    <xdr:pic>
      <xdr:nvPicPr>
        <xdr:cNvPr id="377" name="Imagem 219" descr="Imagem 219"/>
        <xdr:cNvPicPr>
          <a:picLocks noChangeAspect="1"/>
        </xdr:cNvPicPr>
      </xdr:nvPicPr>
      <xdr:blipFill>
        <a:blip r:embed="rId11">
          <a:extLst/>
        </a:blip>
        <a:stretch>
          <a:fillRect/>
        </a:stretch>
      </xdr:blipFill>
      <xdr:spPr>
        <a:xfrm>
          <a:off x="2117725" y="22160234"/>
          <a:ext cx="511175" cy="5111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27</xdr:row>
      <xdr:rowOff>161931</xdr:rowOff>
    </xdr:from>
    <xdr:to>
      <xdr:col>4</xdr:col>
      <xdr:colOff>263525</xdr:colOff>
      <xdr:row>28</xdr:row>
      <xdr:rowOff>4</xdr:rowOff>
    </xdr:to>
    <xdr:pic>
      <xdr:nvPicPr>
        <xdr:cNvPr id="378" name="Imagem 221" descr="Imagem 221"/>
        <xdr:cNvPicPr>
          <a:picLocks noChangeAspect="1"/>
        </xdr:cNvPicPr>
      </xdr:nvPicPr>
      <xdr:blipFill>
        <a:blip r:embed="rId12">
          <a:extLst/>
        </a:blip>
        <a:stretch>
          <a:fillRect/>
        </a:stretch>
      </xdr:blipFill>
      <xdr:spPr>
        <a:xfrm>
          <a:off x="2060575" y="21329656"/>
          <a:ext cx="628650" cy="63372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260350</xdr:colOff>
      <xdr:row>26</xdr:row>
      <xdr:rowOff>111129</xdr:rowOff>
    </xdr:from>
    <xdr:to>
      <xdr:col>4</xdr:col>
      <xdr:colOff>145866</xdr:colOff>
      <xdr:row>26</xdr:row>
      <xdr:rowOff>701679</xdr:rowOff>
    </xdr:to>
    <xdr:pic>
      <xdr:nvPicPr>
        <xdr:cNvPr id="379" name="Imagem 223" descr="Imagem 223"/>
        <xdr:cNvPicPr>
          <a:picLocks noChangeAspect="1"/>
        </xdr:cNvPicPr>
      </xdr:nvPicPr>
      <xdr:blipFill>
        <a:blip r:embed="rId13">
          <a:extLst/>
        </a:blip>
        <a:stretch>
          <a:fillRect/>
        </a:stretch>
      </xdr:blipFill>
      <xdr:spPr>
        <a:xfrm>
          <a:off x="2063750" y="20483199"/>
          <a:ext cx="507817" cy="5905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33</xdr:row>
      <xdr:rowOff>171458</xdr:rowOff>
    </xdr:from>
    <xdr:to>
      <xdr:col>4</xdr:col>
      <xdr:colOff>139700</xdr:colOff>
      <xdr:row>33</xdr:row>
      <xdr:rowOff>704854</xdr:rowOff>
    </xdr:to>
    <xdr:pic>
      <xdr:nvPicPr>
        <xdr:cNvPr id="380" name="Imagem 231" descr="Imagem 231"/>
        <xdr:cNvPicPr>
          <a:picLocks noChangeAspect="1"/>
        </xdr:cNvPicPr>
      </xdr:nvPicPr>
      <xdr:blipFill>
        <a:blip r:embed="rId14">
          <a:extLst/>
        </a:blip>
        <a:stretch>
          <a:fillRect/>
        </a:stretch>
      </xdr:blipFill>
      <xdr:spPr>
        <a:xfrm>
          <a:off x="2032000" y="26113113"/>
          <a:ext cx="533400" cy="53339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168274</xdr:colOff>
      <xdr:row>34</xdr:row>
      <xdr:rowOff>177964</xdr:rowOff>
    </xdr:from>
    <xdr:to>
      <xdr:col>4</xdr:col>
      <xdr:colOff>219075</xdr:colOff>
      <xdr:row>34</xdr:row>
      <xdr:rowOff>774706</xdr:rowOff>
    </xdr:to>
    <xdr:pic>
      <xdr:nvPicPr>
        <xdr:cNvPr id="381" name="Imagem 232" descr="Imagem 232"/>
        <xdr:cNvPicPr>
          <a:picLocks noChangeAspect="1"/>
        </xdr:cNvPicPr>
      </xdr:nvPicPr>
      <xdr:blipFill>
        <a:blip r:embed="rId15">
          <a:extLst/>
        </a:blip>
        <a:stretch>
          <a:fillRect/>
        </a:stretch>
      </xdr:blipFill>
      <xdr:spPr>
        <a:xfrm>
          <a:off x="1971674" y="26915274"/>
          <a:ext cx="673101" cy="59674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32</xdr:row>
      <xdr:rowOff>146056</xdr:rowOff>
    </xdr:from>
    <xdr:to>
      <xdr:col>4</xdr:col>
      <xdr:colOff>171450</xdr:colOff>
      <xdr:row>32</xdr:row>
      <xdr:rowOff>701681</xdr:rowOff>
    </xdr:to>
    <xdr:pic>
      <xdr:nvPicPr>
        <xdr:cNvPr id="382" name="Imagem 233" descr="Imagem 233"/>
        <xdr:cNvPicPr>
          <a:picLocks noChangeAspect="1"/>
        </xdr:cNvPicPr>
      </xdr:nvPicPr>
      <xdr:blipFill>
        <a:blip r:embed="rId16">
          <a:extLst/>
        </a:blip>
        <a:stretch>
          <a:fillRect/>
        </a:stretch>
      </xdr:blipFill>
      <xdr:spPr>
        <a:xfrm>
          <a:off x="2041525" y="25292056"/>
          <a:ext cx="555625" cy="555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171450</xdr:colOff>
      <xdr:row>31</xdr:row>
      <xdr:rowOff>95255</xdr:rowOff>
    </xdr:from>
    <xdr:to>
      <xdr:col>4</xdr:col>
      <xdr:colOff>254000</xdr:colOff>
      <xdr:row>31</xdr:row>
      <xdr:rowOff>764864</xdr:rowOff>
    </xdr:to>
    <xdr:pic>
      <xdr:nvPicPr>
        <xdr:cNvPr id="383" name="Imagem 235" descr="Imagem 235"/>
        <xdr:cNvPicPr>
          <a:picLocks noChangeAspect="1"/>
        </xdr:cNvPicPr>
      </xdr:nvPicPr>
      <xdr:blipFill>
        <a:blip r:embed="rId17">
          <a:extLst/>
        </a:blip>
        <a:stretch>
          <a:fillRect/>
        </a:stretch>
      </xdr:blipFill>
      <xdr:spPr>
        <a:xfrm rot="20937872">
          <a:off x="1974850" y="24445600"/>
          <a:ext cx="704851" cy="66961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38100</xdr:colOff>
      <xdr:row>30</xdr:row>
      <xdr:rowOff>285755</xdr:rowOff>
    </xdr:from>
    <xdr:to>
      <xdr:col>4</xdr:col>
      <xdr:colOff>530225</xdr:colOff>
      <xdr:row>30</xdr:row>
      <xdr:rowOff>642736</xdr:rowOff>
    </xdr:to>
    <xdr:pic>
      <xdr:nvPicPr>
        <xdr:cNvPr id="384" name="Imagem 236" descr="Imagem 236"/>
        <xdr:cNvPicPr>
          <a:picLocks noChangeAspect="1"/>
        </xdr:cNvPicPr>
      </xdr:nvPicPr>
      <xdr:blipFill>
        <a:blip r:embed="rId18">
          <a:extLst/>
        </a:blip>
        <a:stretch>
          <a:fillRect/>
        </a:stretch>
      </xdr:blipFill>
      <xdr:spPr>
        <a:xfrm>
          <a:off x="1841500" y="23840445"/>
          <a:ext cx="1114425" cy="35698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29</xdr:row>
      <xdr:rowOff>152406</xdr:rowOff>
    </xdr:from>
    <xdr:to>
      <xdr:col>4</xdr:col>
      <xdr:colOff>120650</xdr:colOff>
      <xdr:row>30</xdr:row>
      <xdr:rowOff>58115</xdr:rowOff>
    </xdr:to>
    <xdr:pic>
      <xdr:nvPicPr>
        <xdr:cNvPr id="385" name="Imagem 55" descr="Imagem 55"/>
        <xdr:cNvPicPr>
          <a:picLocks noChangeAspect="1"/>
        </xdr:cNvPicPr>
      </xdr:nvPicPr>
      <xdr:blipFill>
        <a:blip r:embed="rId19">
          <a:extLst/>
        </a:blip>
        <a:stretch>
          <a:fillRect/>
        </a:stretch>
      </xdr:blipFill>
      <xdr:spPr>
        <a:xfrm>
          <a:off x="2051050" y="22911441"/>
          <a:ext cx="495300" cy="70136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371474</xdr:colOff>
      <xdr:row>40</xdr:row>
      <xdr:rowOff>114299</xdr:rowOff>
    </xdr:from>
    <xdr:to>
      <xdr:col>4</xdr:col>
      <xdr:colOff>187325</xdr:colOff>
      <xdr:row>40</xdr:row>
      <xdr:rowOff>746090</xdr:rowOff>
    </xdr:to>
    <xdr:pic>
      <xdr:nvPicPr>
        <xdr:cNvPr id="386" name="Imagem 280" descr="Imagem 280"/>
        <xdr:cNvPicPr>
          <a:picLocks noChangeAspect="1"/>
        </xdr:cNvPicPr>
      </xdr:nvPicPr>
      <xdr:blipFill>
        <a:blip r:embed="rId20">
          <a:extLst/>
        </a:blip>
        <a:stretch>
          <a:fillRect/>
        </a:stretch>
      </xdr:blipFill>
      <xdr:spPr>
        <a:xfrm>
          <a:off x="2174874" y="31625539"/>
          <a:ext cx="438151" cy="63179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104775</xdr:colOff>
      <xdr:row>41</xdr:row>
      <xdr:rowOff>95248</xdr:rowOff>
    </xdr:from>
    <xdr:to>
      <xdr:col>4</xdr:col>
      <xdr:colOff>255792</xdr:colOff>
      <xdr:row>41</xdr:row>
      <xdr:rowOff>733423</xdr:rowOff>
    </xdr:to>
    <xdr:pic>
      <xdr:nvPicPr>
        <xdr:cNvPr id="387" name="Imagem 281" descr="Imagem 281"/>
        <xdr:cNvPicPr>
          <a:picLocks noChangeAspect="1"/>
        </xdr:cNvPicPr>
      </xdr:nvPicPr>
      <xdr:blipFill>
        <a:blip r:embed="rId21">
          <a:extLst/>
        </a:blip>
        <a:stretch>
          <a:fillRect/>
        </a:stretch>
      </xdr:blipFill>
      <xdr:spPr>
        <a:xfrm>
          <a:off x="1908175" y="32402143"/>
          <a:ext cx="773318" cy="6381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288925</xdr:colOff>
      <xdr:row>42</xdr:row>
      <xdr:rowOff>158746</xdr:rowOff>
    </xdr:from>
    <xdr:to>
      <xdr:col>4</xdr:col>
      <xdr:colOff>180902</xdr:colOff>
      <xdr:row>42</xdr:row>
      <xdr:rowOff>672766</xdr:rowOff>
    </xdr:to>
    <xdr:pic>
      <xdr:nvPicPr>
        <xdr:cNvPr id="388" name="Imagem 283" descr="Imagem 283"/>
        <xdr:cNvPicPr>
          <a:picLocks noChangeAspect="1"/>
        </xdr:cNvPicPr>
      </xdr:nvPicPr>
      <xdr:blipFill>
        <a:blip r:embed="rId22">
          <a:extLst/>
        </a:blip>
        <a:stretch>
          <a:fillRect/>
        </a:stretch>
      </xdr:blipFill>
      <xdr:spPr>
        <a:xfrm>
          <a:off x="2092325" y="33261296"/>
          <a:ext cx="514278" cy="51402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85725</xdr:colOff>
      <xdr:row>39</xdr:row>
      <xdr:rowOff>28575</xdr:rowOff>
    </xdr:from>
    <xdr:to>
      <xdr:col>4</xdr:col>
      <xdr:colOff>149225</xdr:colOff>
      <xdr:row>39</xdr:row>
      <xdr:rowOff>718082</xdr:rowOff>
    </xdr:to>
    <xdr:pic>
      <xdr:nvPicPr>
        <xdr:cNvPr id="389" name="Imagem 286" descr="Imagem 286"/>
        <xdr:cNvPicPr>
          <a:picLocks noChangeAspect="1"/>
        </xdr:cNvPicPr>
      </xdr:nvPicPr>
      <xdr:blipFill>
        <a:blip r:embed="rId23">
          <a:extLst/>
        </a:blip>
        <a:stretch>
          <a:fillRect/>
        </a:stretch>
      </xdr:blipFill>
      <xdr:spPr>
        <a:xfrm>
          <a:off x="1889125" y="30744160"/>
          <a:ext cx="685800" cy="68950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133350</xdr:colOff>
      <xdr:row>38</xdr:row>
      <xdr:rowOff>47626</xdr:rowOff>
    </xdr:from>
    <xdr:to>
      <xdr:col>4</xdr:col>
      <xdr:colOff>234950</xdr:colOff>
      <xdr:row>38</xdr:row>
      <xdr:rowOff>771526</xdr:rowOff>
    </xdr:to>
    <xdr:pic>
      <xdr:nvPicPr>
        <xdr:cNvPr id="390" name="Imagem 287" descr="Imagem 287"/>
        <xdr:cNvPicPr>
          <a:picLocks noChangeAspect="1"/>
        </xdr:cNvPicPr>
      </xdr:nvPicPr>
      <xdr:blipFill>
        <a:blip r:embed="rId24">
          <a:extLst/>
        </a:blip>
        <a:stretch>
          <a:fillRect/>
        </a:stretch>
      </xdr:blipFill>
      <xdr:spPr>
        <a:xfrm>
          <a:off x="1936750" y="29967556"/>
          <a:ext cx="723901" cy="7239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47</xdr:row>
      <xdr:rowOff>152229</xdr:rowOff>
    </xdr:from>
    <xdr:to>
      <xdr:col>4</xdr:col>
      <xdr:colOff>320675</xdr:colOff>
      <xdr:row>47</xdr:row>
      <xdr:rowOff>733415</xdr:rowOff>
    </xdr:to>
    <xdr:pic>
      <xdr:nvPicPr>
        <xdr:cNvPr id="391" name="Imagem 289" descr="Imagem 289"/>
        <xdr:cNvPicPr>
          <a:picLocks noChangeAspect="1"/>
        </xdr:cNvPicPr>
      </xdr:nvPicPr>
      <xdr:blipFill>
        <a:blip r:embed="rId25">
          <a:extLst/>
        </a:blip>
        <a:stretch>
          <a:fillRect/>
        </a:stretch>
      </xdr:blipFill>
      <xdr:spPr>
        <a:xfrm>
          <a:off x="2079625" y="37233054"/>
          <a:ext cx="666751" cy="58118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314325</xdr:colOff>
      <xdr:row>46</xdr:row>
      <xdr:rowOff>209541</xdr:rowOff>
    </xdr:from>
    <xdr:to>
      <xdr:col>4</xdr:col>
      <xdr:colOff>277466</xdr:colOff>
      <xdr:row>46</xdr:row>
      <xdr:rowOff>781041</xdr:rowOff>
    </xdr:to>
    <xdr:pic>
      <xdr:nvPicPr>
        <xdr:cNvPr id="392" name="Imagem 290" descr="Imagem 290"/>
        <xdr:cNvPicPr>
          <a:picLocks noChangeAspect="1"/>
        </xdr:cNvPicPr>
      </xdr:nvPicPr>
      <xdr:blipFill>
        <a:blip r:embed="rId26">
          <a:extLst/>
        </a:blip>
        <a:stretch>
          <a:fillRect/>
        </a:stretch>
      </xdr:blipFill>
      <xdr:spPr>
        <a:xfrm>
          <a:off x="2117725" y="36494711"/>
          <a:ext cx="585442" cy="571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371475</xdr:colOff>
      <xdr:row>45</xdr:row>
      <xdr:rowOff>95243</xdr:rowOff>
    </xdr:from>
    <xdr:to>
      <xdr:col>4</xdr:col>
      <xdr:colOff>197089</xdr:colOff>
      <xdr:row>45</xdr:row>
      <xdr:rowOff>768795</xdr:rowOff>
    </xdr:to>
    <xdr:pic>
      <xdr:nvPicPr>
        <xdr:cNvPr id="393" name="Imagem 291" descr="Imagem 291"/>
        <xdr:cNvPicPr>
          <a:picLocks noChangeAspect="1"/>
        </xdr:cNvPicPr>
      </xdr:nvPicPr>
      <xdr:blipFill>
        <a:blip r:embed="rId27">
          <a:extLst/>
        </a:blip>
        <a:stretch>
          <a:fillRect/>
        </a:stretch>
      </xdr:blipFill>
      <xdr:spPr>
        <a:xfrm>
          <a:off x="2174875" y="35584758"/>
          <a:ext cx="447915" cy="6735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37</xdr:row>
      <xdr:rowOff>123828</xdr:rowOff>
    </xdr:from>
    <xdr:to>
      <xdr:col>4</xdr:col>
      <xdr:colOff>215403</xdr:colOff>
      <xdr:row>37</xdr:row>
      <xdr:rowOff>702199</xdr:rowOff>
    </xdr:to>
    <xdr:pic>
      <xdr:nvPicPr>
        <xdr:cNvPr id="394" name="Imagem 293" descr="Imagem 293"/>
        <xdr:cNvPicPr>
          <a:picLocks noChangeAspect="1"/>
        </xdr:cNvPicPr>
      </xdr:nvPicPr>
      <xdr:blipFill>
        <a:blip r:embed="rId28">
          <a:extLst/>
        </a:blip>
        <a:stretch>
          <a:fillRect/>
        </a:stretch>
      </xdr:blipFill>
      <xdr:spPr>
        <a:xfrm>
          <a:off x="2060575" y="29248103"/>
          <a:ext cx="580529" cy="5783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171450</xdr:colOff>
      <xdr:row>36</xdr:row>
      <xdr:rowOff>95254</xdr:rowOff>
    </xdr:from>
    <xdr:to>
      <xdr:col>4</xdr:col>
      <xdr:colOff>158750</xdr:colOff>
      <xdr:row>36</xdr:row>
      <xdr:rowOff>705300</xdr:rowOff>
    </xdr:to>
    <xdr:pic>
      <xdr:nvPicPr>
        <xdr:cNvPr id="395" name="Imagem 296" descr="Imagem 296"/>
        <xdr:cNvPicPr>
          <a:picLocks noChangeAspect="1"/>
        </xdr:cNvPicPr>
      </xdr:nvPicPr>
      <xdr:blipFill>
        <a:blip r:embed="rId29">
          <a:extLst/>
        </a:blip>
        <a:stretch>
          <a:fillRect/>
        </a:stretch>
      </xdr:blipFill>
      <xdr:spPr>
        <a:xfrm>
          <a:off x="1974850" y="28423874"/>
          <a:ext cx="609600" cy="61004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38100</xdr:colOff>
      <xdr:row>48</xdr:row>
      <xdr:rowOff>95239</xdr:rowOff>
    </xdr:from>
    <xdr:to>
      <xdr:col>4</xdr:col>
      <xdr:colOff>287678</xdr:colOff>
      <xdr:row>48</xdr:row>
      <xdr:rowOff>771514</xdr:rowOff>
    </xdr:to>
    <xdr:pic>
      <xdr:nvPicPr>
        <xdr:cNvPr id="396" name="Imagem 299" descr="Imagem 299"/>
        <xdr:cNvPicPr>
          <a:picLocks noChangeAspect="1"/>
        </xdr:cNvPicPr>
      </xdr:nvPicPr>
      <xdr:blipFill>
        <a:blip r:embed="rId30">
          <a:extLst/>
        </a:blip>
        <a:stretch>
          <a:fillRect/>
        </a:stretch>
      </xdr:blipFill>
      <xdr:spPr>
        <a:xfrm>
          <a:off x="1841500" y="37971719"/>
          <a:ext cx="871879" cy="6762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35</xdr:row>
      <xdr:rowOff>215093</xdr:rowOff>
    </xdr:from>
    <xdr:to>
      <xdr:col>4</xdr:col>
      <xdr:colOff>107950</xdr:colOff>
      <xdr:row>35</xdr:row>
      <xdr:rowOff>742955</xdr:rowOff>
    </xdr:to>
    <xdr:pic>
      <xdr:nvPicPr>
        <xdr:cNvPr id="397" name="Imagem 300" descr="Imagem 300"/>
        <xdr:cNvPicPr>
          <a:picLocks noChangeAspect="1"/>
        </xdr:cNvPicPr>
      </xdr:nvPicPr>
      <xdr:blipFill>
        <a:blip r:embed="rId31">
          <a:extLst/>
        </a:blip>
        <a:stretch>
          <a:fillRect/>
        </a:stretch>
      </xdr:blipFill>
      <xdr:spPr>
        <a:xfrm>
          <a:off x="1993900" y="27748058"/>
          <a:ext cx="539751" cy="5278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352425</xdr:colOff>
      <xdr:row>49</xdr:row>
      <xdr:rowOff>161913</xdr:rowOff>
    </xdr:from>
    <xdr:to>
      <xdr:col>4</xdr:col>
      <xdr:colOff>293961</xdr:colOff>
      <xdr:row>49</xdr:row>
      <xdr:rowOff>701728</xdr:rowOff>
    </xdr:to>
    <xdr:pic>
      <xdr:nvPicPr>
        <xdr:cNvPr id="398" name="Imagem 338" descr="Imagem 338"/>
        <xdr:cNvPicPr>
          <a:picLocks noChangeAspect="1"/>
        </xdr:cNvPicPr>
      </xdr:nvPicPr>
      <xdr:blipFill>
        <a:blip r:embed="rId32">
          <a:extLst/>
        </a:blip>
        <a:stretch>
          <a:fillRect/>
        </a:stretch>
      </xdr:blipFill>
      <xdr:spPr>
        <a:xfrm>
          <a:off x="2155825" y="38834048"/>
          <a:ext cx="563837" cy="53981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13</xdr:row>
      <xdr:rowOff>200026</xdr:rowOff>
    </xdr:from>
    <xdr:to>
      <xdr:col>4</xdr:col>
      <xdr:colOff>349250</xdr:colOff>
      <xdr:row>13</xdr:row>
      <xdr:rowOff>695326</xdr:rowOff>
    </xdr:to>
    <xdr:pic>
      <xdr:nvPicPr>
        <xdr:cNvPr id="399" name="Imagem 60" descr="Imagem 60"/>
        <xdr:cNvPicPr>
          <a:picLocks noChangeAspect="1"/>
        </xdr:cNvPicPr>
      </xdr:nvPicPr>
      <xdr:blipFill>
        <a:blip r:embed="rId33">
          <a:extLst/>
        </a:blip>
        <a:stretch>
          <a:fillRect/>
        </a:stretch>
      </xdr:blipFill>
      <xdr:spPr>
        <a:xfrm>
          <a:off x="1993900" y="10228581"/>
          <a:ext cx="781050" cy="4953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14</xdr:row>
      <xdr:rowOff>47626</xdr:rowOff>
    </xdr:from>
    <xdr:to>
      <xdr:col>4</xdr:col>
      <xdr:colOff>215900</xdr:colOff>
      <xdr:row>14</xdr:row>
      <xdr:rowOff>664524</xdr:rowOff>
    </xdr:to>
    <xdr:pic>
      <xdr:nvPicPr>
        <xdr:cNvPr id="400" name="Imagem 62" descr="Imagem 62"/>
        <xdr:cNvPicPr>
          <a:picLocks noChangeAspect="1"/>
        </xdr:cNvPicPr>
      </xdr:nvPicPr>
      <xdr:blipFill>
        <a:blip r:embed="rId34">
          <a:extLst/>
        </a:blip>
        <a:stretch>
          <a:fillRect/>
        </a:stretch>
      </xdr:blipFill>
      <xdr:spPr>
        <a:xfrm>
          <a:off x="2022475" y="10871836"/>
          <a:ext cx="619125" cy="61689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15</xdr:row>
      <xdr:rowOff>85726</xdr:rowOff>
    </xdr:from>
    <xdr:to>
      <xdr:col>4</xdr:col>
      <xdr:colOff>369466</xdr:colOff>
      <xdr:row>16</xdr:row>
      <xdr:rowOff>2</xdr:rowOff>
    </xdr:to>
    <xdr:pic>
      <xdr:nvPicPr>
        <xdr:cNvPr id="401" name="Imagem 69" descr="Imagem 69"/>
        <xdr:cNvPicPr>
          <a:picLocks noChangeAspect="1"/>
        </xdr:cNvPicPr>
      </xdr:nvPicPr>
      <xdr:blipFill>
        <a:blip r:embed="rId35">
          <a:extLst/>
        </a:blip>
        <a:stretch>
          <a:fillRect/>
        </a:stretch>
      </xdr:blipFill>
      <xdr:spPr>
        <a:xfrm>
          <a:off x="2012950" y="11705591"/>
          <a:ext cx="782217" cy="70993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12</xdr:row>
      <xdr:rowOff>28576</xdr:rowOff>
    </xdr:from>
    <xdr:to>
      <xdr:col>4</xdr:col>
      <xdr:colOff>275185</xdr:colOff>
      <xdr:row>12</xdr:row>
      <xdr:rowOff>676276</xdr:rowOff>
    </xdr:to>
    <xdr:pic>
      <xdr:nvPicPr>
        <xdr:cNvPr id="402" name="Imagem 70" descr="Imagem 70"/>
        <xdr:cNvPicPr>
          <a:picLocks noChangeAspect="1"/>
        </xdr:cNvPicPr>
      </xdr:nvPicPr>
      <xdr:blipFill>
        <a:blip r:embed="rId36">
          <a:extLst/>
        </a:blip>
        <a:stretch>
          <a:fillRect/>
        </a:stretch>
      </xdr:blipFill>
      <xdr:spPr>
        <a:xfrm>
          <a:off x="2051050" y="9261476"/>
          <a:ext cx="649836" cy="6477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11</xdr:row>
      <xdr:rowOff>66675</xdr:rowOff>
    </xdr:from>
    <xdr:to>
      <xdr:col>4</xdr:col>
      <xdr:colOff>273050</xdr:colOff>
      <xdr:row>11</xdr:row>
      <xdr:rowOff>704850</xdr:rowOff>
    </xdr:to>
    <xdr:pic>
      <xdr:nvPicPr>
        <xdr:cNvPr id="403" name="Imagem 72" descr="Imagem 72"/>
        <xdr:cNvPicPr>
          <a:picLocks noChangeAspect="1"/>
        </xdr:cNvPicPr>
      </xdr:nvPicPr>
      <xdr:blipFill>
        <a:blip r:embed="rId37">
          <a:extLst/>
        </a:blip>
        <a:stretch>
          <a:fillRect/>
        </a:stretch>
      </xdr:blipFill>
      <xdr:spPr>
        <a:xfrm>
          <a:off x="2060575" y="8503920"/>
          <a:ext cx="638175" cy="6381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10</xdr:row>
      <xdr:rowOff>95250</xdr:rowOff>
    </xdr:from>
    <xdr:to>
      <xdr:col>4</xdr:col>
      <xdr:colOff>273050</xdr:colOff>
      <xdr:row>10</xdr:row>
      <xdr:rowOff>742454</xdr:rowOff>
    </xdr:to>
    <xdr:pic>
      <xdr:nvPicPr>
        <xdr:cNvPr id="404" name="Imagem 76" descr="Imagem 76"/>
        <xdr:cNvPicPr>
          <a:picLocks noChangeAspect="1"/>
        </xdr:cNvPicPr>
      </xdr:nvPicPr>
      <xdr:blipFill>
        <a:blip r:embed="rId38">
          <a:extLst/>
        </a:blip>
        <a:stretch>
          <a:fillRect/>
        </a:stretch>
      </xdr:blipFill>
      <xdr:spPr>
        <a:xfrm>
          <a:off x="2012950" y="7736840"/>
          <a:ext cx="685801" cy="64720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314325</xdr:colOff>
      <xdr:row>9</xdr:row>
      <xdr:rowOff>66675</xdr:rowOff>
    </xdr:from>
    <xdr:to>
      <xdr:col>4</xdr:col>
      <xdr:colOff>263525</xdr:colOff>
      <xdr:row>9</xdr:row>
      <xdr:rowOff>638175</xdr:rowOff>
    </xdr:to>
    <xdr:pic>
      <xdr:nvPicPr>
        <xdr:cNvPr id="405" name="Imagem 63" descr="Imagem 63"/>
        <xdr:cNvPicPr>
          <a:picLocks noChangeAspect="1"/>
        </xdr:cNvPicPr>
      </xdr:nvPicPr>
      <xdr:blipFill>
        <a:blip r:embed="rId39">
          <a:extLst/>
        </a:blip>
        <a:stretch>
          <a:fillRect/>
        </a:stretch>
      </xdr:blipFill>
      <xdr:spPr>
        <a:xfrm>
          <a:off x="2117725" y="6912610"/>
          <a:ext cx="571501" cy="571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307975</xdr:colOff>
      <xdr:row>8</xdr:row>
      <xdr:rowOff>206374</xdr:rowOff>
    </xdr:from>
    <xdr:to>
      <xdr:col>4</xdr:col>
      <xdr:colOff>258343</xdr:colOff>
      <xdr:row>8</xdr:row>
      <xdr:rowOff>676939</xdr:rowOff>
    </xdr:to>
    <xdr:pic>
      <xdr:nvPicPr>
        <xdr:cNvPr id="406" name="Imagem 75" descr="Imagem 75"/>
        <xdr:cNvPicPr>
          <a:picLocks noChangeAspect="1"/>
        </xdr:cNvPicPr>
      </xdr:nvPicPr>
      <xdr:blipFill>
        <a:blip r:embed="rId40">
          <a:extLst/>
        </a:blip>
        <a:stretch>
          <a:fillRect/>
        </a:stretch>
      </xdr:blipFill>
      <xdr:spPr>
        <a:xfrm>
          <a:off x="2111375" y="6256654"/>
          <a:ext cx="572669" cy="47056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50</xdr:row>
      <xdr:rowOff>90775</xdr:rowOff>
    </xdr:from>
    <xdr:to>
      <xdr:col>4</xdr:col>
      <xdr:colOff>282575</xdr:colOff>
      <xdr:row>50</xdr:row>
      <xdr:rowOff>690549</xdr:rowOff>
    </xdr:to>
    <xdr:pic>
      <xdr:nvPicPr>
        <xdr:cNvPr id="407" name="Imagem 67" descr="Imagem 67"/>
        <xdr:cNvPicPr>
          <a:picLocks noChangeAspect="1"/>
        </xdr:cNvPicPr>
      </xdr:nvPicPr>
      <xdr:blipFill>
        <a:blip r:embed="rId41">
          <a:extLst/>
        </a:blip>
        <a:stretch>
          <a:fillRect/>
        </a:stretch>
      </xdr:blipFill>
      <xdr:spPr>
        <a:xfrm>
          <a:off x="2108200" y="39558565"/>
          <a:ext cx="600075" cy="5997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51</xdr:row>
      <xdr:rowOff>163786</xdr:rowOff>
    </xdr:from>
    <xdr:to>
      <xdr:col>4</xdr:col>
      <xdr:colOff>444500</xdr:colOff>
      <xdr:row>51</xdr:row>
      <xdr:rowOff>619110</xdr:rowOff>
    </xdr:to>
    <xdr:pic>
      <xdr:nvPicPr>
        <xdr:cNvPr id="408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051050" y="40427231"/>
          <a:ext cx="819150" cy="4553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7</xdr:row>
      <xdr:rowOff>91620</xdr:rowOff>
    </xdr:from>
    <xdr:to>
      <xdr:col>4</xdr:col>
      <xdr:colOff>234950</xdr:colOff>
      <xdr:row>7</xdr:row>
      <xdr:rowOff>669923</xdr:rowOff>
    </xdr:to>
    <xdr:pic>
      <xdr:nvPicPr>
        <xdr:cNvPr id="409" name="Imagem 82" descr="Imagem 82"/>
        <xdr:cNvPicPr>
          <a:picLocks noChangeAspect="1"/>
        </xdr:cNvPicPr>
      </xdr:nvPicPr>
      <xdr:blipFill>
        <a:blip r:embed="rId43">
          <a:extLst/>
        </a:blip>
        <a:stretch>
          <a:fillRect/>
        </a:stretch>
      </xdr:blipFill>
      <xdr:spPr>
        <a:xfrm>
          <a:off x="2089150" y="5346245"/>
          <a:ext cx="571500" cy="57830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311150</xdr:colOff>
      <xdr:row>6</xdr:row>
      <xdr:rowOff>126999</xdr:rowOff>
    </xdr:from>
    <xdr:to>
      <xdr:col>4</xdr:col>
      <xdr:colOff>266700</xdr:colOff>
      <xdr:row>6</xdr:row>
      <xdr:rowOff>704849</xdr:rowOff>
    </xdr:to>
    <xdr:pic>
      <xdr:nvPicPr>
        <xdr:cNvPr id="410" name="Imagem 93" descr="Imagem 93"/>
        <xdr:cNvPicPr>
          <a:picLocks noChangeAspect="1"/>
        </xdr:cNvPicPr>
      </xdr:nvPicPr>
      <xdr:blipFill>
        <a:blip r:embed="rId44">
          <a:extLst/>
        </a:blip>
        <a:stretch>
          <a:fillRect/>
        </a:stretch>
      </xdr:blipFill>
      <xdr:spPr>
        <a:xfrm>
          <a:off x="2114550" y="4585969"/>
          <a:ext cx="577850" cy="5778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5</xdr:row>
      <xdr:rowOff>114299</xdr:rowOff>
    </xdr:from>
    <xdr:to>
      <xdr:col>4</xdr:col>
      <xdr:colOff>301625</xdr:colOff>
      <xdr:row>5</xdr:row>
      <xdr:rowOff>781883</xdr:rowOff>
    </xdr:to>
    <xdr:pic>
      <xdr:nvPicPr>
        <xdr:cNvPr id="411" name="Imagem 95" descr="Imagem 95"/>
        <xdr:cNvPicPr>
          <a:picLocks noChangeAspect="1"/>
        </xdr:cNvPicPr>
      </xdr:nvPicPr>
      <xdr:blipFill>
        <a:blip r:embed="rId45">
          <a:extLst/>
        </a:blip>
        <a:stretch>
          <a:fillRect/>
        </a:stretch>
      </xdr:blipFill>
      <xdr:spPr>
        <a:xfrm>
          <a:off x="2060575" y="3777614"/>
          <a:ext cx="666751" cy="66758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288925</xdr:colOff>
      <xdr:row>4</xdr:row>
      <xdr:rowOff>168636</xdr:rowOff>
    </xdr:from>
    <xdr:to>
      <xdr:col>4</xdr:col>
      <xdr:colOff>203199</xdr:colOff>
      <xdr:row>4</xdr:row>
      <xdr:rowOff>692149</xdr:rowOff>
    </xdr:to>
    <xdr:pic>
      <xdr:nvPicPr>
        <xdr:cNvPr id="412" name="Imagem 97" descr="Imagem 97"/>
        <xdr:cNvPicPr>
          <a:picLocks noChangeAspect="1"/>
        </xdr:cNvPicPr>
      </xdr:nvPicPr>
      <xdr:blipFill>
        <a:blip r:embed="rId46">
          <a:extLst/>
        </a:blip>
        <a:stretch>
          <a:fillRect/>
        </a:stretch>
      </xdr:blipFill>
      <xdr:spPr>
        <a:xfrm>
          <a:off x="2092325" y="3036296"/>
          <a:ext cx="536575" cy="5235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273050</xdr:colOff>
      <xdr:row>3</xdr:row>
      <xdr:rowOff>158749</xdr:rowOff>
    </xdr:from>
    <xdr:to>
      <xdr:col>4</xdr:col>
      <xdr:colOff>123826</xdr:colOff>
      <xdr:row>3</xdr:row>
      <xdr:rowOff>631825</xdr:rowOff>
    </xdr:to>
    <xdr:pic>
      <xdr:nvPicPr>
        <xdr:cNvPr id="413" name="Imagem 101" descr="Imagem 101"/>
        <xdr:cNvPicPr>
          <a:picLocks noChangeAspect="1"/>
        </xdr:cNvPicPr>
      </xdr:nvPicPr>
      <xdr:blipFill>
        <a:blip r:embed="rId47">
          <a:extLst/>
        </a:blip>
        <a:stretch>
          <a:fillRect/>
        </a:stretch>
      </xdr:blipFill>
      <xdr:spPr>
        <a:xfrm>
          <a:off x="2076450" y="2230754"/>
          <a:ext cx="473077" cy="47307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2</xdr:row>
      <xdr:rowOff>95250</xdr:rowOff>
    </xdr:from>
    <xdr:to>
      <xdr:col>4</xdr:col>
      <xdr:colOff>339725</xdr:colOff>
      <xdr:row>2</xdr:row>
      <xdr:rowOff>771525</xdr:rowOff>
    </xdr:to>
    <xdr:pic>
      <xdr:nvPicPr>
        <xdr:cNvPr id="414" name="Imagem 80" descr="Imagem 80"/>
        <xdr:cNvPicPr>
          <a:picLocks noChangeAspect="1"/>
        </xdr:cNvPicPr>
      </xdr:nvPicPr>
      <xdr:blipFill>
        <a:blip r:embed="rId37">
          <a:extLst/>
        </a:blip>
        <a:stretch>
          <a:fillRect/>
        </a:stretch>
      </xdr:blipFill>
      <xdr:spPr>
        <a:xfrm>
          <a:off x="2089150" y="1371600"/>
          <a:ext cx="676275" cy="6762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52</xdr:row>
      <xdr:rowOff>114284</xdr:rowOff>
    </xdr:from>
    <xdr:to>
      <xdr:col>4</xdr:col>
      <xdr:colOff>278190</xdr:colOff>
      <xdr:row>52</xdr:row>
      <xdr:rowOff>712058</xdr:rowOff>
    </xdr:to>
    <xdr:pic>
      <xdr:nvPicPr>
        <xdr:cNvPr id="415" name="Imagem 81" descr="Imagem 81"/>
        <xdr:cNvPicPr>
          <a:picLocks noChangeAspect="1"/>
        </xdr:cNvPicPr>
      </xdr:nvPicPr>
      <xdr:blipFill>
        <a:blip r:embed="rId48">
          <a:extLst/>
        </a:blip>
        <a:stretch>
          <a:fillRect/>
        </a:stretch>
      </xdr:blipFill>
      <xdr:spPr>
        <a:xfrm>
          <a:off x="2108200" y="41173384"/>
          <a:ext cx="595690" cy="5977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53</xdr:row>
      <xdr:rowOff>61895</xdr:rowOff>
    </xdr:from>
    <xdr:to>
      <xdr:col>4</xdr:col>
      <xdr:colOff>311150</xdr:colOff>
      <xdr:row>53</xdr:row>
      <xdr:rowOff>728645</xdr:rowOff>
    </xdr:to>
    <xdr:pic>
      <xdr:nvPicPr>
        <xdr:cNvPr id="416" name="Imagem 86" descr="Imagem 86"/>
        <xdr:cNvPicPr>
          <a:picLocks noChangeAspect="1"/>
        </xdr:cNvPicPr>
      </xdr:nvPicPr>
      <xdr:blipFill>
        <a:blip r:embed="rId49">
          <a:extLst/>
        </a:blip>
        <a:stretch>
          <a:fillRect/>
        </a:stretch>
      </xdr:blipFill>
      <xdr:spPr>
        <a:xfrm>
          <a:off x="2070100" y="41916650"/>
          <a:ext cx="666750" cy="666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323850</xdr:colOff>
      <xdr:row>54</xdr:row>
      <xdr:rowOff>161907</xdr:rowOff>
    </xdr:from>
    <xdr:to>
      <xdr:col>4</xdr:col>
      <xdr:colOff>311151</xdr:colOff>
      <xdr:row>54</xdr:row>
      <xdr:rowOff>771508</xdr:rowOff>
    </xdr:to>
    <xdr:pic>
      <xdr:nvPicPr>
        <xdr:cNvPr id="417" name="Imagem 87" descr="Imagem 87"/>
        <xdr:cNvPicPr>
          <a:picLocks noChangeAspect="1"/>
        </xdr:cNvPicPr>
      </xdr:nvPicPr>
      <xdr:blipFill>
        <a:blip r:embed="rId50">
          <a:extLst/>
        </a:blip>
        <a:stretch>
          <a:fillRect/>
        </a:stretch>
      </xdr:blipFill>
      <xdr:spPr>
        <a:xfrm>
          <a:off x="2127250" y="42812317"/>
          <a:ext cx="609602" cy="6096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330200</xdr:colOff>
      <xdr:row>55</xdr:row>
      <xdr:rowOff>79355</xdr:rowOff>
    </xdr:from>
    <xdr:to>
      <xdr:col>4</xdr:col>
      <xdr:colOff>309563</xdr:colOff>
      <xdr:row>55</xdr:row>
      <xdr:rowOff>681017</xdr:rowOff>
    </xdr:to>
    <xdr:pic>
      <xdr:nvPicPr>
        <xdr:cNvPr id="418" name="Imagem 88" descr="Imagem 88"/>
        <xdr:cNvPicPr>
          <a:picLocks noChangeAspect="1"/>
        </xdr:cNvPicPr>
      </xdr:nvPicPr>
      <xdr:blipFill>
        <a:blip r:embed="rId51">
          <a:extLst/>
        </a:blip>
        <a:stretch>
          <a:fillRect/>
        </a:stretch>
      </xdr:blipFill>
      <xdr:spPr>
        <a:xfrm>
          <a:off x="2133600" y="43525420"/>
          <a:ext cx="601663" cy="6016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38100</xdr:colOff>
      <xdr:row>56</xdr:row>
      <xdr:rowOff>142854</xdr:rowOff>
    </xdr:from>
    <xdr:to>
      <xdr:col>4</xdr:col>
      <xdr:colOff>401167</xdr:colOff>
      <xdr:row>56</xdr:row>
      <xdr:rowOff>752454</xdr:rowOff>
    </xdr:to>
    <xdr:pic>
      <xdr:nvPicPr>
        <xdr:cNvPr id="419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1841500" y="44384574"/>
          <a:ext cx="985367" cy="6096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57</xdr:row>
      <xdr:rowOff>66653</xdr:rowOff>
    </xdr:from>
    <xdr:to>
      <xdr:col>4</xdr:col>
      <xdr:colOff>312641</xdr:colOff>
      <xdr:row>57</xdr:row>
      <xdr:rowOff>698887</xdr:rowOff>
    </xdr:to>
    <xdr:pic>
      <xdr:nvPicPr>
        <xdr:cNvPr id="420" name="Imagem 51" descr="Imagem 51"/>
        <xdr:cNvPicPr>
          <a:picLocks noChangeAspect="1"/>
        </xdr:cNvPicPr>
      </xdr:nvPicPr>
      <xdr:blipFill>
        <a:blip r:embed="rId52">
          <a:extLst/>
        </a:blip>
        <a:stretch>
          <a:fillRect/>
        </a:stretch>
      </xdr:blipFill>
      <xdr:spPr>
        <a:xfrm>
          <a:off x="1993900" y="45104028"/>
          <a:ext cx="744442" cy="63223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58</xdr:row>
      <xdr:rowOff>65827</xdr:rowOff>
    </xdr:from>
    <xdr:to>
      <xdr:col>4</xdr:col>
      <xdr:colOff>301625</xdr:colOff>
      <xdr:row>58</xdr:row>
      <xdr:rowOff>748985</xdr:rowOff>
    </xdr:to>
    <xdr:pic>
      <xdr:nvPicPr>
        <xdr:cNvPr id="421" name="Imagem 92" descr="Imagem 92"/>
        <xdr:cNvPicPr>
          <a:picLocks noChangeAspect="1"/>
        </xdr:cNvPicPr>
      </xdr:nvPicPr>
      <xdr:blipFill>
        <a:blip r:embed="rId38">
          <a:extLst/>
        </a:blip>
        <a:stretch>
          <a:fillRect/>
        </a:stretch>
      </xdr:blipFill>
      <xdr:spPr>
        <a:xfrm>
          <a:off x="2003425" y="45898857"/>
          <a:ext cx="723901" cy="68315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59</xdr:row>
      <xdr:rowOff>222554</xdr:rowOff>
    </xdr:from>
    <xdr:to>
      <xdr:col>4</xdr:col>
      <xdr:colOff>349250</xdr:colOff>
      <xdr:row>59</xdr:row>
      <xdr:rowOff>638147</xdr:rowOff>
    </xdr:to>
    <xdr:pic>
      <xdr:nvPicPr>
        <xdr:cNvPr id="422" name="Imagem 94" descr="Imagem 94"/>
        <xdr:cNvPicPr>
          <a:picLocks noChangeAspect="1"/>
        </xdr:cNvPicPr>
      </xdr:nvPicPr>
      <xdr:blipFill>
        <a:blip r:embed="rId53">
          <a:extLst/>
        </a:blip>
        <a:stretch>
          <a:fillRect/>
        </a:stretch>
      </xdr:blipFill>
      <xdr:spPr>
        <a:xfrm>
          <a:off x="2003425" y="46851239"/>
          <a:ext cx="771525" cy="41559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60</xdr:row>
      <xdr:rowOff>104749</xdr:rowOff>
    </xdr:from>
    <xdr:to>
      <xdr:col>4</xdr:col>
      <xdr:colOff>130175</xdr:colOff>
      <xdr:row>60</xdr:row>
      <xdr:rowOff>580999</xdr:rowOff>
    </xdr:to>
    <xdr:pic>
      <xdr:nvPicPr>
        <xdr:cNvPr id="423" name="Imagem 115" descr="Imagem 115"/>
        <xdr:cNvPicPr>
          <a:picLocks noChangeAspect="1"/>
        </xdr:cNvPicPr>
      </xdr:nvPicPr>
      <xdr:blipFill>
        <a:blip r:embed="rId54">
          <a:extLst/>
        </a:blip>
        <a:stretch>
          <a:fillRect/>
        </a:stretch>
      </xdr:blipFill>
      <xdr:spPr>
        <a:xfrm>
          <a:off x="2079625" y="47529089"/>
          <a:ext cx="476250" cy="476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61</xdr:row>
      <xdr:rowOff>141977</xdr:rowOff>
    </xdr:from>
    <xdr:to>
      <xdr:col>4</xdr:col>
      <xdr:colOff>177800</xdr:colOff>
      <xdr:row>61</xdr:row>
      <xdr:rowOff>723873</xdr:rowOff>
    </xdr:to>
    <xdr:pic>
      <xdr:nvPicPr>
        <xdr:cNvPr id="424" name="Imagem 98" descr="Imagem 98"/>
        <xdr:cNvPicPr>
          <a:picLocks noChangeAspect="1"/>
        </xdr:cNvPicPr>
      </xdr:nvPicPr>
      <xdr:blipFill>
        <a:blip r:embed="rId55">
          <a:extLst/>
        </a:blip>
        <a:stretch>
          <a:fillRect/>
        </a:stretch>
      </xdr:blipFill>
      <xdr:spPr>
        <a:xfrm>
          <a:off x="2089150" y="48361972"/>
          <a:ext cx="514351" cy="58189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62</xdr:row>
      <xdr:rowOff>109509</xdr:rowOff>
    </xdr:from>
    <xdr:to>
      <xdr:col>4</xdr:col>
      <xdr:colOff>292100</xdr:colOff>
      <xdr:row>62</xdr:row>
      <xdr:rowOff>738159</xdr:rowOff>
    </xdr:to>
    <xdr:pic>
      <xdr:nvPicPr>
        <xdr:cNvPr id="425" name="Imagem 102" descr="Imagem 102"/>
        <xdr:cNvPicPr>
          <a:picLocks noChangeAspect="1"/>
        </xdr:cNvPicPr>
      </xdr:nvPicPr>
      <xdr:blipFill>
        <a:blip r:embed="rId56">
          <a:extLst/>
        </a:blip>
        <a:stretch>
          <a:fillRect/>
        </a:stretch>
      </xdr:blipFill>
      <xdr:spPr>
        <a:xfrm>
          <a:off x="2089150" y="49125159"/>
          <a:ext cx="628651" cy="6286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63</xdr:row>
      <xdr:rowOff>161895</xdr:rowOff>
    </xdr:from>
    <xdr:to>
      <xdr:col>4</xdr:col>
      <xdr:colOff>263435</xdr:colOff>
      <xdr:row>63</xdr:row>
      <xdr:rowOff>717520</xdr:rowOff>
    </xdr:to>
    <xdr:pic>
      <xdr:nvPicPr>
        <xdr:cNvPr id="426" name="Imagem 109" descr="Imagem 109"/>
        <xdr:cNvPicPr>
          <a:picLocks noChangeAspect="1"/>
        </xdr:cNvPicPr>
      </xdr:nvPicPr>
      <xdr:blipFill>
        <a:blip r:embed="rId57">
          <a:extLst/>
        </a:blip>
        <a:stretch>
          <a:fillRect/>
        </a:stretch>
      </xdr:blipFill>
      <xdr:spPr>
        <a:xfrm>
          <a:off x="2012950" y="49973200"/>
          <a:ext cx="676186" cy="5556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104775</xdr:colOff>
      <xdr:row>64</xdr:row>
      <xdr:rowOff>257144</xdr:rowOff>
    </xdr:from>
    <xdr:to>
      <xdr:col>4</xdr:col>
      <xdr:colOff>378343</xdr:colOff>
      <xdr:row>64</xdr:row>
      <xdr:rowOff>685369</xdr:rowOff>
    </xdr:to>
    <xdr:pic>
      <xdr:nvPicPr>
        <xdr:cNvPr id="427" name="Imagem 110" descr="Imagem 110"/>
        <xdr:cNvPicPr>
          <a:picLocks noChangeAspect="1"/>
        </xdr:cNvPicPr>
      </xdr:nvPicPr>
      <xdr:blipFill>
        <a:blip r:embed="rId58">
          <a:extLst/>
        </a:blip>
        <a:stretch>
          <a:fillRect/>
        </a:stretch>
      </xdr:blipFill>
      <xdr:spPr>
        <a:xfrm>
          <a:off x="1908175" y="50864104"/>
          <a:ext cx="895869" cy="4282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65</xdr:row>
      <xdr:rowOff>109505</xdr:rowOff>
    </xdr:from>
    <xdr:to>
      <xdr:col>4</xdr:col>
      <xdr:colOff>282575</xdr:colOff>
      <xdr:row>65</xdr:row>
      <xdr:rowOff>738155</xdr:rowOff>
    </xdr:to>
    <xdr:pic>
      <xdr:nvPicPr>
        <xdr:cNvPr id="428" name="Imagem 113" descr="Imagem 113"/>
        <xdr:cNvPicPr>
          <a:picLocks noChangeAspect="1"/>
        </xdr:cNvPicPr>
      </xdr:nvPicPr>
      <xdr:blipFill>
        <a:blip r:embed="rId59">
          <a:extLst/>
        </a:blip>
        <a:stretch>
          <a:fillRect/>
        </a:stretch>
      </xdr:blipFill>
      <xdr:spPr>
        <a:xfrm>
          <a:off x="2079625" y="51512120"/>
          <a:ext cx="628650" cy="6286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66</xdr:row>
      <xdr:rowOff>171755</xdr:rowOff>
    </xdr:from>
    <xdr:to>
      <xdr:col>4</xdr:col>
      <xdr:colOff>130175</xdr:colOff>
      <xdr:row>66</xdr:row>
      <xdr:rowOff>719107</xdr:rowOff>
    </xdr:to>
    <xdr:pic>
      <xdr:nvPicPr>
        <xdr:cNvPr id="429" name="Imagem 116" descr="Imagem 116"/>
        <xdr:cNvPicPr>
          <a:picLocks noChangeAspect="1"/>
        </xdr:cNvPicPr>
      </xdr:nvPicPr>
      <xdr:blipFill>
        <a:blip r:embed="rId60">
          <a:extLst/>
        </a:blip>
        <a:stretch>
          <a:fillRect/>
        </a:stretch>
      </xdr:blipFill>
      <xdr:spPr>
        <a:xfrm>
          <a:off x="2098675" y="52370025"/>
          <a:ext cx="457200" cy="5473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314325</xdr:colOff>
      <xdr:row>67</xdr:row>
      <xdr:rowOff>161894</xdr:rowOff>
    </xdr:from>
    <xdr:to>
      <xdr:col>4</xdr:col>
      <xdr:colOff>267639</xdr:colOff>
      <xdr:row>67</xdr:row>
      <xdr:rowOff>704819</xdr:rowOff>
    </xdr:to>
    <xdr:pic>
      <xdr:nvPicPr>
        <xdr:cNvPr id="430" name="Imagem 118" descr="Imagem 118"/>
        <xdr:cNvPicPr>
          <a:picLocks noChangeAspect="1"/>
        </xdr:cNvPicPr>
      </xdr:nvPicPr>
      <xdr:blipFill>
        <a:blip r:embed="rId61">
          <a:extLst/>
        </a:blip>
        <a:stretch>
          <a:fillRect/>
        </a:stretch>
      </xdr:blipFill>
      <xdr:spPr>
        <a:xfrm>
          <a:off x="2117725" y="53155818"/>
          <a:ext cx="575615" cy="5429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68</xdr:row>
      <xdr:rowOff>128555</xdr:rowOff>
    </xdr:from>
    <xdr:to>
      <xdr:col>4</xdr:col>
      <xdr:colOff>196850</xdr:colOff>
      <xdr:row>68</xdr:row>
      <xdr:rowOff>661955</xdr:rowOff>
    </xdr:to>
    <xdr:pic>
      <xdr:nvPicPr>
        <xdr:cNvPr id="431" name="Imagem 119" descr="Imagem 119"/>
        <xdr:cNvPicPr>
          <a:picLocks noChangeAspect="1"/>
        </xdr:cNvPicPr>
      </xdr:nvPicPr>
      <xdr:blipFill>
        <a:blip r:embed="rId59">
          <a:extLst/>
        </a:blip>
        <a:stretch>
          <a:fillRect/>
        </a:stretch>
      </xdr:blipFill>
      <xdr:spPr>
        <a:xfrm>
          <a:off x="2089150" y="53918135"/>
          <a:ext cx="533400" cy="5334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69</xdr:row>
      <xdr:rowOff>142841</xdr:rowOff>
    </xdr:from>
    <xdr:to>
      <xdr:col>4</xdr:col>
      <xdr:colOff>196850</xdr:colOff>
      <xdr:row>69</xdr:row>
      <xdr:rowOff>695291</xdr:rowOff>
    </xdr:to>
    <xdr:pic>
      <xdr:nvPicPr>
        <xdr:cNvPr id="432" name="Imagem 120" descr="Imagem 120"/>
        <xdr:cNvPicPr>
          <a:picLocks noChangeAspect="1"/>
        </xdr:cNvPicPr>
      </xdr:nvPicPr>
      <xdr:blipFill>
        <a:blip r:embed="rId62">
          <a:extLst/>
        </a:blip>
        <a:stretch>
          <a:fillRect/>
        </a:stretch>
      </xdr:blipFill>
      <xdr:spPr>
        <a:xfrm>
          <a:off x="2070100" y="54728076"/>
          <a:ext cx="552451" cy="5524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70</xdr:row>
      <xdr:rowOff>86831</xdr:rowOff>
    </xdr:from>
    <xdr:to>
      <xdr:col>4</xdr:col>
      <xdr:colOff>177799</xdr:colOff>
      <xdr:row>70</xdr:row>
      <xdr:rowOff>723866</xdr:rowOff>
    </xdr:to>
    <xdr:pic>
      <xdr:nvPicPr>
        <xdr:cNvPr id="433" name="Imagem 121" descr="Imagem 121"/>
        <xdr:cNvPicPr>
          <a:picLocks noChangeAspect="1"/>
        </xdr:cNvPicPr>
      </xdr:nvPicPr>
      <xdr:blipFill>
        <a:blip r:embed="rId63">
          <a:extLst/>
        </a:blip>
        <a:stretch>
          <a:fillRect/>
        </a:stretch>
      </xdr:blipFill>
      <xdr:spPr>
        <a:xfrm>
          <a:off x="2051050" y="55467721"/>
          <a:ext cx="552450" cy="63703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71</xdr:row>
      <xdr:rowOff>122201</xdr:rowOff>
    </xdr:from>
    <xdr:to>
      <xdr:col>4</xdr:col>
      <xdr:colOff>225425</xdr:colOff>
      <xdr:row>71</xdr:row>
      <xdr:rowOff>684176</xdr:rowOff>
    </xdr:to>
    <xdr:pic>
      <xdr:nvPicPr>
        <xdr:cNvPr id="434" name="Imagem 156" descr="Imagem 156"/>
        <xdr:cNvPicPr>
          <a:picLocks noChangeAspect="1"/>
        </xdr:cNvPicPr>
      </xdr:nvPicPr>
      <xdr:blipFill>
        <a:blip r:embed="rId37">
          <a:extLst/>
        </a:blip>
        <a:stretch>
          <a:fillRect/>
        </a:stretch>
      </xdr:blipFill>
      <xdr:spPr>
        <a:xfrm>
          <a:off x="2089150" y="56298746"/>
          <a:ext cx="561975" cy="5619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72</xdr:row>
      <xdr:rowOff>114262</xdr:rowOff>
    </xdr:from>
    <xdr:to>
      <xdr:col>4</xdr:col>
      <xdr:colOff>385098</xdr:colOff>
      <xdr:row>72</xdr:row>
      <xdr:rowOff>647662</xdr:rowOff>
    </xdr:to>
    <xdr:pic>
      <xdr:nvPicPr>
        <xdr:cNvPr id="435" name="Imagem 157" descr="Imagem 157"/>
        <xdr:cNvPicPr>
          <a:picLocks noChangeAspect="1"/>
        </xdr:cNvPicPr>
      </xdr:nvPicPr>
      <xdr:blipFill>
        <a:blip r:embed="rId64">
          <a:extLst/>
        </a:blip>
        <a:srcRect l="0" t="0" r="0" b="20863"/>
        <a:stretch>
          <a:fillRect/>
        </a:stretch>
      </xdr:blipFill>
      <xdr:spPr>
        <a:xfrm>
          <a:off x="2136775" y="57086462"/>
          <a:ext cx="674024" cy="5334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73</xdr:row>
      <xdr:rowOff>152361</xdr:rowOff>
    </xdr:from>
    <xdr:to>
      <xdr:col>4</xdr:col>
      <xdr:colOff>273050</xdr:colOff>
      <xdr:row>73</xdr:row>
      <xdr:rowOff>714336</xdr:rowOff>
    </xdr:to>
    <xdr:pic>
      <xdr:nvPicPr>
        <xdr:cNvPr id="436" name="Imagem 158" descr="Imagem 158"/>
        <xdr:cNvPicPr>
          <a:picLocks noChangeAspect="1"/>
        </xdr:cNvPicPr>
      </xdr:nvPicPr>
      <xdr:blipFill>
        <a:blip r:embed="rId65">
          <a:extLst/>
        </a:blip>
        <a:stretch>
          <a:fillRect/>
        </a:stretch>
      </xdr:blipFill>
      <xdr:spPr>
        <a:xfrm>
          <a:off x="2136775" y="57920216"/>
          <a:ext cx="561975" cy="5619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74</xdr:row>
      <xdr:rowOff>66635</xdr:rowOff>
    </xdr:from>
    <xdr:to>
      <xdr:col>4</xdr:col>
      <xdr:colOff>253999</xdr:colOff>
      <xdr:row>74</xdr:row>
      <xdr:rowOff>704809</xdr:rowOff>
    </xdr:to>
    <xdr:pic>
      <xdr:nvPicPr>
        <xdr:cNvPr id="437" name="Imagem 161" descr="Imagem 161"/>
        <xdr:cNvPicPr>
          <a:picLocks noChangeAspect="1"/>
        </xdr:cNvPicPr>
      </xdr:nvPicPr>
      <xdr:blipFill>
        <a:blip r:embed="rId66">
          <a:extLst/>
        </a:blip>
        <a:stretch>
          <a:fillRect/>
        </a:stretch>
      </xdr:blipFill>
      <xdr:spPr>
        <a:xfrm>
          <a:off x="2041525" y="58630145"/>
          <a:ext cx="638175" cy="6381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342900</xdr:colOff>
      <xdr:row>75</xdr:row>
      <xdr:rowOff>95209</xdr:rowOff>
    </xdr:from>
    <xdr:to>
      <xdr:col>4</xdr:col>
      <xdr:colOff>254000</xdr:colOff>
      <xdr:row>75</xdr:row>
      <xdr:rowOff>735287</xdr:rowOff>
    </xdr:to>
    <xdr:pic>
      <xdr:nvPicPr>
        <xdr:cNvPr id="438" name="Imagem 165" descr="Imagem 165"/>
        <xdr:cNvPicPr>
          <a:picLocks noChangeAspect="1"/>
        </xdr:cNvPicPr>
      </xdr:nvPicPr>
      <xdr:blipFill>
        <a:blip r:embed="rId67">
          <a:extLst/>
        </a:blip>
        <a:stretch>
          <a:fillRect/>
        </a:stretch>
      </xdr:blipFill>
      <xdr:spPr>
        <a:xfrm>
          <a:off x="2146300" y="59454374"/>
          <a:ext cx="533401" cy="64007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342900</xdr:colOff>
      <xdr:row>76</xdr:row>
      <xdr:rowOff>85682</xdr:rowOff>
    </xdr:from>
    <xdr:to>
      <xdr:col>4</xdr:col>
      <xdr:colOff>301625</xdr:colOff>
      <xdr:row>76</xdr:row>
      <xdr:rowOff>666707</xdr:rowOff>
    </xdr:to>
    <xdr:pic>
      <xdr:nvPicPr>
        <xdr:cNvPr id="439" name="Imagem 166" descr="Imagem 166"/>
        <xdr:cNvPicPr>
          <a:picLocks noChangeAspect="1"/>
        </xdr:cNvPicPr>
      </xdr:nvPicPr>
      <xdr:blipFill>
        <a:blip r:embed="rId68">
          <a:extLst/>
        </a:blip>
        <a:stretch>
          <a:fillRect/>
        </a:stretch>
      </xdr:blipFill>
      <xdr:spPr>
        <a:xfrm>
          <a:off x="2146300" y="60240502"/>
          <a:ext cx="581025" cy="5810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419100</xdr:colOff>
      <xdr:row>77</xdr:row>
      <xdr:rowOff>81855</xdr:rowOff>
    </xdr:from>
    <xdr:to>
      <xdr:col>4</xdr:col>
      <xdr:colOff>92075</xdr:colOff>
      <xdr:row>77</xdr:row>
      <xdr:rowOff>727029</xdr:rowOff>
    </xdr:to>
    <xdr:pic>
      <xdr:nvPicPr>
        <xdr:cNvPr id="440" name="Imagem 168" descr="Imagem 168"/>
        <xdr:cNvPicPr>
          <a:picLocks noChangeAspect="1"/>
        </xdr:cNvPicPr>
      </xdr:nvPicPr>
      <xdr:blipFill>
        <a:blip r:embed="rId69">
          <a:extLst/>
        </a:blip>
        <a:stretch>
          <a:fillRect/>
        </a:stretch>
      </xdr:blipFill>
      <xdr:spPr>
        <a:xfrm>
          <a:off x="2222500" y="61032330"/>
          <a:ext cx="295275" cy="6451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269875</xdr:colOff>
      <xdr:row>78</xdr:row>
      <xdr:rowOff>137974</xdr:rowOff>
    </xdr:from>
    <xdr:to>
      <xdr:col>4</xdr:col>
      <xdr:colOff>237535</xdr:colOff>
      <xdr:row>78</xdr:row>
      <xdr:rowOff>683410</xdr:rowOff>
    </xdr:to>
    <xdr:pic>
      <xdr:nvPicPr>
        <xdr:cNvPr id="441" name="Imagem 43" descr="Imagem 43"/>
        <xdr:cNvPicPr>
          <a:picLocks noChangeAspect="1"/>
        </xdr:cNvPicPr>
      </xdr:nvPicPr>
      <xdr:blipFill>
        <a:blip r:embed="rId70">
          <a:extLst/>
        </a:blip>
        <a:stretch>
          <a:fillRect/>
        </a:stretch>
      </xdr:blipFill>
      <xdr:spPr>
        <a:xfrm rot="18428762">
          <a:off x="2095536" y="61861842"/>
          <a:ext cx="545438" cy="58996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79</xdr:row>
      <xdr:rowOff>133304</xdr:rowOff>
    </xdr:from>
    <xdr:to>
      <xdr:col>4</xdr:col>
      <xdr:colOff>296354</xdr:colOff>
      <xdr:row>79</xdr:row>
      <xdr:rowOff>727438</xdr:rowOff>
    </xdr:to>
    <xdr:pic>
      <xdr:nvPicPr>
        <xdr:cNvPr id="442" name="Imagem 51" descr="Imagem 51"/>
        <xdr:cNvPicPr>
          <a:picLocks noChangeAspect="1"/>
        </xdr:cNvPicPr>
      </xdr:nvPicPr>
      <xdr:blipFill>
        <a:blip r:embed="rId71">
          <a:extLst/>
        </a:blip>
        <a:stretch>
          <a:fillRect/>
        </a:stretch>
      </xdr:blipFill>
      <xdr:spPr>
        <a:xfrm>
          <a:off x="2022475" y="62675089"/>
          <a:ext cx="699580" cy="59413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80</xdr:row>
      <xdr:rowOff>104727</xdr:rowOff>
    </xdr:from>
    <xdr:to>
      <xdr:col>4</xdr:col>
      <xdr:colOff>292100</xdr:colOff>
      <xdr:row>80</xdr:row>
      <xdr:rowOff>771477</xdr:rowOff>
    </xdr:to>
    <xdr:pic>
      <xdr:nvPicPr>
        <xdr:cNvPr id="443" name="Imagem 159" descr="Imagem 159"/>
        <xdr:cNvPicPr>
          <a:picLocks noChangeAspect="1"/>
        </xdr:cNvPicPr>
      </xdr:nvPicPr>
      <xdr:blipFill>
        <a:blip r:embed="rId72">
          <a:extLst/>
        </a:blip>
        <a:stretch>
          <a:fillRect/>
        </a:stretch>
      </xdr:blipFill>
      <xdr:spPr>
        <a:xfrm>
          <a:off x="2051050" y="63442167"/>
          <a:ext cx="666750" cy="6667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81</xdr:row>
      <xdr:rowOff>114251</xdr:rowOff>
    </xdr:from>
    <xdr:to>
      <xdr:col>4</xdr:col>
      <xdr:colOff>177800</xdr:colOff>
      <xdr:row>81</xdr:row>
      <xdr:rowOff>676226</xdr:rowOff>
    </xdr:to>
    <xdr:pic>
      <xdr:nvPicPr>
        <xdr:cNvPr id="444" name="Imagem 160" descr="Imagem 160"/>
        <xdr:cNvPicPr>
          <a:picLocks noChangeAspect="1"/>
        </xdr:cNvPicPr>
      </xdr:nvPicPr>
      <xdr:blipFill>
        <a:blip r:embed="rId73">
          <a:extLst/>
        </a:blip>
        <a:stretch>
          <a:fillRect/>
        </a:stretch>
      </xdr:blipFill>
      <xdr:spPr>
        <a:xfrm>
          <a:off x="2041525" y="64247346"/>
          <a:ext cx="561975" cy="5619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82</xdr:row>
      <xdr:rowOff>117896</xdr:rowOff>
    </xdr:from>
    <xdr:to>
      <xdr:col>4</xdr:col>
      <xdr:colOff>234950</xdr:colOff>
      <xdr:row>82</xdr:row>
      <xdr:rowOff>718306</xdr:rowOff>
    </xdr:to>
    <xdr:pic>
      <xdr:nvPicPr>
        <xdr:cNvPr id="445" name="Imagem 167" descr="Imagem 167"/>
        <xdr:cNvPicPr>
          <a:picLocks noChangeAspect="1"/>
        </xdr:cNvPicPr>
      </xdr:nvPicPr>
      <xdr:blipFill>
        <a:blip r:embed="rId74">
          <a:extLst/>
        </a:blip>
        <a:stretch>
          <a:fillRect/>
        </a:stretch>
      </xdr:blipFill>
      <xdr:spPr>
        <a:xfrm>
          <a:off x="2136775" y="65046646"/>
          <a:ext cx="523875" cy="60041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83</xdr:row>
      <xdr:rowOff>104724</xdr:rowOff>
    </xdr:from>
    <xdr:to>
      <xdr:col>4</xdr:col>
      <xdr:colOff>273589</xdr:colOff>
      <xdr:row>83</xdr:row>
      <xdr:rowOff>695274</xdr:rowOff>
    </xdr:to>
    <xdr:pic>
      <xdr:nvPicPr>
        <xdr:cNvPr id="446" name="Imagem 169" descr="Imagem 169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2041525" y="65829129"/>
          <a:ext cx="657765" cy="5905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84</xdr:row>
      <xdr:rowOff>114247</xdr:rowOff>
    </xdr:from>
    <xdr:to>
      <xdr:col>4</xdr:col>
      <xdr:colOff>269875</xdr:colOff>
      <xdr:row>84</xdr:row>
      <xdr:rowOff>701622</xdr:rowOff>
    </xdr:to>
    <xdr:pic>
      <xdr:nvPicPr>
        <xdr:cNvPr id="447" name="Imagem 177" descr="Imagem 177"/>
        <xdr:cNvPicPr>
          <a:picLocks noChangeAspect="1"/>
        </xdr:cNvPicPr>
      </xdr:nvPicPr>
      <xdr:blipFill>
        <a:blip r:embed="rId37">
          <a:extLst/>
        </a:blip>
        <a:stretch>
          <a:fillRect/>
        </a:stretch>
      </xdr:blipFill>
      <xdr:spPr>
        <a:xfrm>
          <a:off x="2108200" y="66634307"/>
          <a:ext cx="587375" cy="5873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85</xdr:row>
      <xdr:rowOff>219021</xdr:rowOff>
    </xdr:from>
    <xdr:to>
      <xdr:col>4</xdr:col>
      <xdr:colOff>359511</xdr:colOff>
      <xdr:row>85</xdr:row>
      <xdr:rowOff>657171</xdr:rowOff>
    </xdr:to>
    <xdr:pic>
      <xdr:nvPicPr>
        <xdr:cNvPr id="448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079625" y="67534736"/>
          <a:ext cx="705587" cy="4381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86</xdr:row>
      <xdr:rowOff>38045</xdr:rowOff>
    </xdr:from>
    <xdr:to>
      <xdr:col>4</xdr:col>
      <xdr:colOff>329208</xdr:colOff>
      <xdr:row>86</xdr:row>
      <xdr:rowOff>766075</xdr:rowOff>
    </xdr:to>
    <xdr:pic>
      <xdr:nvPicPr>
        <xdr:cNvPr id="449" name="Imagem 179" descr="Imagem 179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2012950" y="68149415"/>
          <a:ext cx="741959" cy="72803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87</xdr:row>
      <xdr:rowOff>57094</xdr:rowOff>
    </xdr:from>
    <xdr:to>
      <xdr:col>4</xdr:col>
      <xdr:colOff>319683</xdr:colOff>
      <xdr:row>87</xdr:row>
      <xdr:rowOff>785124</xdr:rowOff>
    </xdr:to>
    <xdr:pic>
      <xdr:nvPicPr>
        <xdr:cNvPr id="450" name="Imagem 180" descr="Imagem 180"/>
        <xdr:cNvPicPr>
          <a:picLocks noChangeAspect="1"/>
        </xdr:cNvPicPr>
      </xdr:nvPicPr>
      <xdr:blipFill>
        <a:blip r:embed="rId76">
          <a:extLst/>
        </a:blip>
        <a:stretch>
          <a:fillRect/>
        </a:stretch>
      </xdr:blipFill>
      <xdr:spPr>
        <a:xfrm>
          <a:off x="2003425" y="68964119"/>
          <a:ext cx="741959" cy="72803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88</xdr:row>
      <xdr:rowOff>57092</xdr:rowOff>
    </xdr:from>
    <xdr:to>
      <xdr:col>4</xdr:col>
      <xdr:colOff>408769</xdr:colOff>
      <xdr:row>88</xdr:row>
      <xdr:rowOff>769142</xdr:rowOff>
    </xdr:to>
    <xdr:pic>
      <xdr:nvPicPr>
        <xdr:cNvPr id="451" name="Imagem 183" descr="Imagem 183"/>
        <xdr:cNvPicPr>
          <a:picLocks noChangeAspect="1"/>
        </xdr:cNvPicPr>
      </xdr:nvPicPr>
      <xdr:blipFill>
        <a:blip r:embed="rId77">
          <a:extLst/>
        </a:blip>
        <a:stretch>
          <a:fillRect/>
        </a:stretch>
      </xdr:blipFill>
      <xdr:spPr>
        <a:xfrm>
          <a:off x="2032000" y="69759772"/>
          <a:ext cx="802470" cy="7120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89</xdr:row>
      <xdr:rowOff>57091</xdr:rowOff>
    </xdr:from>
    <xdr:to>
      <xdr:col>4</xdr:col>
      <xdr:colOff>354641</xdr:colOff>
      <xdr:row>89</xdr:row>
      <xdr:rowOff>711141</xdr:rowOff>
    </xdr:to>
    <xdr:pic>
      <xdr:nvPicPr>
        <xdr:cNvPr id="452" name="Imagem 185" descr="Imagem 185"/>
        <xdr:cNvPicPr>
          <a:picLocks noChangeAspect="1"/>
        </xdr:cNvPicPr>
      </xdr:nvPicPr>
      <xdr:blipFill>
        <a:blip r:embed="rId78">
          <a:extLst/>
        </a:blip>
        <a:stretch>
          <a:fillRect/>
        </a:stretch>
      </xdr:blipFill>
      <xdr:spPr>
        <a:xfrm>
          <a:off x="1984375" y="70555426"/>
          <a:ext cx="795967" cy="6540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90</xdr:row>
      <xdr:rowOff>94161</xdr:rowOff>
    </xdr:from>
    <xdr:to>
      <xdr:col>4</xdr:col>
      <xdr:colOff>330200</xdr:colOff>
      <xdr:row>90</xdr:row>
      <xdr:rowOff>752415</xdr:rowOff>
    </xdr:to>
    <xdr:pic>
      <xdr:nvPicPr>
        <xdr:cNvPr id="453" name="Imagem 171" descr="Imagem 171"/>
        <xdr:cNvPicPr>
          <a:picLocks noChangeAspect="1"/>
        </xdr:cNvPicPr>
      </xdr:nvPicPr>
      <xdr:blipFill>
        <a:blip r:embed="rId79">
          <a:extLst/>
        </a:blip>
        <a:stretch>
          <a:fillRect/>
        </a:stretch>
      </xdr:blipFill>
      <xdr:spPr>
        <a:xfrm>
          <a:off x="2098675" y="71388151"/>
          <a:ext cx="657225" cy="65825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314325</xdr:colOff>
      <xdr:row>91</xdr:row>
      <xdr:rowOff>128526</xdr:rowOff>
    </xdr:from>
    <xdr:to>
      <xdr:col>4</xdr:col>
      <xdr:colOff>168275</xdr:colOff>
      <xdr:row>91</xdr:row>
      <xdr:rowOff>604776</xdr:rowOff>
    </xdr:to>
    <xdr:pic>
      <xdr:nvPicPr>
        <xdr:cNvPr id="454" name="Imagem 184" descr="Imagem 184"/>
        <xdr:cNvPicPr>
          <a:picLocks noChangeAspect="1"/>
        </xdr:cNvPicPr>
      </xdr:nvPicPr>
      <xdr:blipFill>
        <a:blip r:embed="rId80">
          <a:extLst/>
        </a:blip>
        <a:stretch>
          <a:fillRect/>
        </a:stretch>
      </xdr:blipFill>
      <xdr:spPr>
        <a:xfrm>
          <a:off x="2117725" y="72218171"/>
          <a:ext cx="476250" cy="476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92</xdr:row>
      <xdr:rowOff>99950</xdr:rowOff>
    </xdr:from>
    <xdr:to>
      <xdr:col>4</xdr:col>
      <xdr:colOff>273049</xdr:colOff>
      <xdr:row>92</xdr:row>
      <xdr:rowOff>700024</xdr:rowOff>
    </xdr:to>
    <xdr:pic>
      <xdr:nvPicPr>
        <xdr:cNvPr id="455" name="Imagem 186" descr="Imagem 186"/>
        <xdr:cNvPicPr>
          <a:picLocks noChangeAspect="1"/>
        </xdr:cNvPicPr>
      </xdr:nvPicPr>
      <xdr:blipFill>
        <a:blip r:embed="rId81">
          <a:extLst/>
        </a:blip>
        <a:stretch>
          <a:fillRect/>
        </a:stretch>
      </xdr:blipFill>
      <xdr:spPr>
        <a:xfrm>
          <a:off x="2098675" y="72985250"/>
          <a:ext cx="600075" cy="6000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93</xdr:row>
      <xdr:rowOff>57086</xdr:rowOff>
    </xdr:from>
    <xdr:to>
      <xdr:col>4</xdr:col>
      <xdr:colOff>365893</xdr:colOff>
      <xdr:row>94</xdr:row>
      <xdr:rowOff>30637</xdr:rowOff>
    </xdr:to>
    <xdr:pic>
      <xdr:nvPicPr>
        <xdr:cNvPr id="456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984375" y="73738041"/>
          <a:ext cx="807219" cy="76920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94</xdr:row>
      <xdr:rowOff>66610</xdr:rowOff>
    </xdr:from>
    <xdr:to>
      <xdr:col>4</xdr:col>
      <xdr:colOff>365893</xdr:colOff>
      <xdr:row>95</xdr:row>
      <xdr:rowOff>40161</xdr:rowOff>
    </xdr:to>
    <xdr:pic>
      <xdr:nvPicPr>
        <xdr:cNvPr id="457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984375" y="74543220"/>
          <a:ext cx="807219" cy="76920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95</xdr:row>
      <xdr:rowOff>176146</xdr:rowOff>
    </xdr:from>
    <xdr:to>
      <xdr:col>4</xdr:col>
      <xdr:colOff>187325</xdr:colOff>
      <xdr:row>95</xdr:row>
      <xdr:rowOff>747646</xdr:rowOff>
    </xdr:to>
    <xdr:pic>
      <xdr:nvPicPr>
        <xdr:cNvPr id="458" name="Imagem 182" descr="Imagem 182"/>
        <xdr:cNvPicPr>
          <a:picLocks noChangeAspect="1"/>
        </xdr:cNvPicPr>
      </xdr:nvPicPr>
      <xdr:blipFill>
        <a:blip r:embed="rId83">
          <a:extLst/>
        </a:blip>
        <a:stretch>
          <a:fillRect/>
        </a:stretch>
      </xdr:blipFill>
      <xdr:spPr>
        <a:xfrm>
          <a:off x="2041525" y="75448411"/>
          <a:ext cx="571501" cy="5715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96</xdr:row>
      <xdr:rowOff>188752</xdr:rowOff>
    </xdr:from>
    <xdr:to>
      <xdr:col>4</xdr:col>
      <xdr:colOff>120650</xdr:colOff>
      <xdr:row>96</xdr:row>
      <xdr:rowOff>661821</xdr:rowOff>
    </xdr:to>
    <xdr:pic>
      <xdr:nvPicPr>
        <xdr:cNvPr id="459" name="Imagem 5" descr="Imagem 5"/>
        <xdr:cNvPicPr>
          <a:picLocks noChangeAspect="1"/>
        </xdr:cNvPicPr>
      </xdr:nvPicPr>
      <xdr:blipFill>
        <a:blip r:embed="rId84">
          <a:extLst/>
        </a:blip>
        <a:stretch>
          <a:fillRect/>
        </a:stretch>
      </xdr:blipFill>
      <xdr:spPr>
        <a:xfrm>
          <a:off x="2136775" y="76256672"/>
          <a:ext cx="409575" cy="47307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371475</xdr:colOff>
      <xdr:row>97</xdr:row>
      <xdr:rowOff>114231</xdr:rowOff>
    </xdr:from>
    <xdr:to>
      <xdr:col>4</xdr:col>
      <xdr:colOff>167625</xdr:colOff>
      <xdr:row>97</xdr:row>
      <xdr:rowOff>741343</xdr:rowOff>
    </xdr:to>
    <xdr:pic>
      <xdr:nvPicPr>
        <xdr:cNvPr id="460" name="Imagem 191" descr="Imagem 191"/>
        <xdr:cNvPicPr>
          <a:picLocks noChangeAspect="1"/>
        </xdr:cNvPicPr>
      </xdr:nvPicPr>
      <xdr:blipFill>
        <a:blip r:embed="rId85">
          <a:extLst/>
        </a:blip>
        <a:stretch>
          <a:fillRect/>
        </a:stretch>
      </xdr:blipFill>
      <xdr:spPr>
        <a:xfrm>
          <a:off x="2174875" y="76977806"/>
          <a:ext cx="418451" cy="6271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98</xdr:row>
      <xdr:rowOff>95180</xdr:rowOff>
    </xdr:from>
    <xdr:to>
      <xdr:col>4</xdr:col>
      <xdr:colOff>512435</xdr:colOff>
      <xdr:row>98</xdr:row>
      <xdr:rowOff>625405</xdr:rowOff>
    </xdr:to>
    <xdr:pic>
      <xdr:nvPicPr>
        <xdr:cNvPr id="461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1984375" y="77754410"/>
          <a:ext cx="953761" cy="5302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314325</xdr:colOff>
      <xdr:row>99</xdr:row>
      <xdr:rowOff>118080</xdr:rowOff>
    </xdr:from>
    <xdr:to>
      <xdr:col>4</xdr:col>
      <xdr:colOff>296641</xdr:colOff>
      <xdr:row>99</xdr:row>
      <xdr:rowOff>723831</xdr:rowOff>
    </xdr:to>
    <xdr:pic>
      <xdr:nvPicPr>
        <xdr:cNvPr id="462" name="Imagem 197" descr="Imagem 197"/>
        <xdr:cNvPicPr>
          <a:picLocks noChangeAspect="1"/>
        </xdr:cNvPicPr>
      </xdr:nvPicPr>
      <xdr:blipFill>
        <a:blip r:embed="rId86">
          <a:extLst/>
        </a:blip>
        <a:stretch>
          <a:fillRect/>
        </a:stretch>
      </xdr:blipFill>
      <xdr:spPr>
        <a:xfrm>
          <a:off x="2117725" y="78572965"/>
          <a:ext cx="604617" cy="60575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100</xdr:row>
      <xdr:rowOff>123754</xdr:rowOff>
    </xdr:from>
    <xdr:to>
      <xdr:col>4</xdr:col>
      <xdr:colOff>262970</xdr:colOff>
      <xdr:row>100</xdr:row>
      <xdr:rowOff>743778</xdr:rowOff>
    </xdr:to>
    <xdr:pic>
      <xdr:nvPicPr>
        <xdr:cNvPr id="463" name="Imagem 198" descr="Imagem 198"/>
        <xdr:cNvPicPr>
          <a:picLocks noChangeAspect="1"/>
        </xdr:cNvPicPr>
      </xdr:nvPicPr>
      <xdr:blipFill>
        <a:blip r:embed="rId87">
          <a:extLst/>
        </a:blip>
        <a:srcRect l="0" t="5983" r="0" b="5983"/>
        <a:stretch>
          <a:fillRect/>
        </a:stretch>
      </xdr:blipFill>
      <xdr:spPr>
        <a:xfrm>
          <a:off x="1984375" y="79374294"/>
          <a:ext cx="704296" cy="6200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101</xdr:row>
      <xdr:rowOff>120762</xdr:rowOff>
    </xdr:from>
    <xdr:to>
      <xdr:col>4</xdr:col>
      <xdr:colOff>120650</xdr:colOff>
      <xdr:row>101</xdr:row>
      <xdr:rowOff>657034</xdr:rowOff>
    </xdr:to>
    <xdr:pic>
      <xdr:nvPicPr>
        <xdr:cNvPr id="464" name="Imagem 202" descr="Imagem 202"/>
        <xdr:cNvPicPr>
          <a:picLocks noChangeAspect="1"/>
        </xdr:cNvPicPr>
      </xdr:nvPicPr>
      <xdr:blipFill>
        <a:blip r:embed="rId88">
          <a:extLst/>
        </a:blip>
        <a:stretch>
          <a:fillRect/>
        </a:stretch>
      </xdr:blipFill>
      <xdr:spPr>
        <a:xfrm>
          <a:off x="2079625" y="80166957"/>
          <a:ext cx="466725" cy="53627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102</xdr:row>
      <xdr:rowOff>156536</xdr:rowOff>
    </xdr:from>
    <xdr:to>
      <xdr:col>4</xdr:col>
      <xdr:colOff>177800</xdr:colOff>
      <xdr:row>102</xdr:row>
      <xdr:rowOff>722151</xdr:rowOff>
    </xdr:to>
    <xdr:pic>
      <xdr:nvPicPr>
        <xdr:cNvPr id="465" name="Imagem 195" descr="Imagem 195"/>
        <xdr:cNvPicPr>
          <a:picLocks noChangeAspect="1"/>
        </xdr:cNvPicPr>
      </xdr:nvPicPr>
      <xdr:blipFill>
        <a:blip r:embed="rId89">
          <a:extLst/>
        </a:blip>
        <a:stretch>
          <a:fillRect/>
        </a:stretch>
      </xdr:blipFill>
      <xdr:spPr>
        <a:xfrm>
          <a:off x="2070100" y="80998386"/>
          <a:ext cx="533400" cy="56561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103</xdr:row>
      <xdr:rowOff>113207</xdr:rowOff>
    </xdr:from>
    <xdr:to>
      <xdr:col>4</xdr:col>
      <xdr:colOff>301625</xdr:colOff>
      <xdr:row>103</xdr:row>
      <xdr:rowOff>739060</xdr:rowOff>
    </xdr:to>
    <xdr:pic>
      <xdr:nvPicPr>
        <xdr:cNvPr id="466" name="Imagem 210" descr="Imagem 210"/>
        <xdr:cNvPicPr>
          <a:picLocks noChangeAspect="1"/>
        </xdr:cNvPicPr>
      </xdr:nvPicPr>
      <xdr:blipFill>
        <a:blip r:embed="rId90">
          <a:extLst/>
        </a:blip>
        <a:stretch>
          <a:fillRect/>
        </a:stretch>
      </xdr:blipFill>
      <xdr:spPr>
        <a:xfrm>
          <a:off x="2098675" y="81750712"/>
          <a:ext cx="628650" cy="62585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104</xdr:row>
      <xdr:rowOff>180588</xdr:rowOff>
    </xdr:from>
    <xdr:to>
      <xdr:col>4</xdr:col>
      <xdr:colOff>196850</xdr:colOff>
      <xdr:row>104</xdr:row>
      <xdr:rowOff>721497</xdr:rowOff>
    </xdr:to>
    <xdr:pic>
      <xdr:nvPicPr>
        <xdr:cNvPr id="467" name="Imagem 213" descr="Imagem 213"/>
        <xdr:cNvPicPr>
          <a:picLocks noChangeAspect="1"/>
        </xdr:cNvPicPr>
      </xdr:nvPicPr>
      <xdr:blipFill>
        <a:blip r:embed="rId91">
          <a:extLst/>
        </a:blip>
        <a:stretch>
          <a:fillRect/>
        </a:stretch>
      </xdr:blipFill>
      <xdr:spPr>
        <a:xfrm>
          <a:off x="2012950" y="82613748"/>
          <a:ext cx="609600" cy="54091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105</xdr:row>
      <xdr:rowOff>133271</xdr:rowOff>
    </xdr:from>
    <xdr:to>
      <xdr:col>4</xdr:col>
      <xdr:colOff>296154</xdr:colOff>
      <xdr:row>105</xdr:row>
      <xdr:rowOff>784618</xdr:rowOff>
    </xdr:to>
    <xdr:pic>
      <xdr:nvPicPr>
        <xdr:cNvPr id="468" name="Imagem 214" descr="Imagem 214"/>
        <xdr:cNvPicPr>
          <a:picLocks noChangeAspect="1"/>
        </xdr:cNvPicPr>
      </xdr:nvPicPr>
      <xdr:blipFill>
        <a:blip r:embed="rId92">
          <a:extLst/>
        </a:blip>
        <a:stretch>
          <a:fillRect/>
        </a:stretch>
      </xdr:blipFill>
      <xdr:spPr>
        <a:xfrm>
          <a:off x="2070100" y="83362086"/>
          <a:ext cx="651755" cy="65134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106</xdr:row>
      <xdr:rowOff>173531</xdr:rowOff>
    </xdr:from>
    <xdr:to>
      <xdr:col>4</xdr:col>
      <xdr:colOff>282575</xdr:colOff>
      <xdr:row>106</xdr:row>
      <xdr:rowOff>698417</xdr:rowOff>
    </xdr:to>
    <xdr:pic>
      <xdr:nvPicPr>
        <xdr:cNvPr id="469" name="Imagem 215" descr="Imagem 215"/>
        <xdr:cNvPicPr>
          <a:picLocks noChangeAspect="1"/>
        </xdr:cNvPicPr>
      </xdr:nvPicPr>
      <xdr:blipFill>
        <a:blip r:embed="rId93">
          <a:extLst/>
        </a:blip>
        <a:srcRect l="0" t="9928" r="0" b="11347"/>
        <a:stretch>
          <a:fillRect/>
        </a:stretch>
      </xdr:blipFill>
      <xdr:spPr>
        <a:xfrm>
          <a:off x="2041525" y="84198001"/>
          <a:ext cx="666751" cy="52488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107</xdr:row>
      <xdr:rowOff>114219</xdr:rowOff>
    </xdr:from>
    <xdr:to>
      <xdr:col>4</xdr:col>
      <xdr:colOff>249235</xdr:colOff>
      <xdr:row>107</xdr:row>
      <xdr:rowOff>709531</xdr:rowOff>
    </xdr:to>
    <xdr:pic>
      <xdr:nvPicPr>
        <xdr:cNvPr id="470" name="Imagem 216" descr="Imagem 216"/>
        <xdr:cNvPicPr>
          <a:picLocks noChangeAspect="1"/>
        </xdr:cNvPicPr>
      </xdr:nvPicPr>
      <xdr:blipFill>
        <a:blip r:embed="rId94">
          <a:extLst/>
        </a:blip>
        <a:stretch>
          <a:fillRect/>
        </a:stretch>
      </xdr:blipFill>
      <xdr:spPr>
        <a:xfrm>
          <a:off x="2079625" y="84934344"/>
          <a:ext cx="595311" cy="595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108</xdr:row>
      <xdr:rowOff>67486</xdr:rowOff>
    </xdr:from>
    <xdr:to>
      <xdr:col>4</xdr:col>
      <xdr:colOff>292100</xdr:colOff>
      <xdr:row>108</xdr:row>
      <xdr:rowOff>692917</xdr:rowOff>
    </xdr:to>
    <xdr:pic>
      <xdr:nvPicPr>
        <xdr:cNvPr id="471" name="Imagem 201" descr="Imagem 201"/>
        <xdr:cNvPicPr>
          <a:picLocks noChangeAspect="1"/>
        </xdr:cNvPicPr>
      </xdr:nvPicPr>
      <xdr:blipFill>
        <a:blip r:embed="rId95">
          <a:extLst/>
        </a:blip>
        <a:stretch>
          <a:fillRect/>
        </a:stretch>
      </xdr:blipFill>
      <xdr:spPr>
        <a:xfrm>
          <a:off x="2012950" y="85683266"/>
          <a:ext cx="704850" cy="62543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109</xdr:row>
      <xdr:rowOff>123741</xdr:rowOff>
    </xdr:from>
    <xdr:to>
      <xdr:col>4</xdr:col>
      <xdr:colOff>230187</xdr:colOff>
      <xdr:row>109</xdr:row>
      <xdr:rowOff>785729</xdr:rowOff>
    </xdr:to>
    <xdr:pic>
      <xdr:nvPicPr>
        <xdr:cNvPr id="472" name="Imagem 242" descr="Imagem 242"/>
        <xdr:cNvPicPr>
          <a:picLocks noChangeAspect="1"/>
        </xdr:cNvPicPr>
      </xdr:nvPicPr>
      <xdr:blipFill>
        <a:blip r:embed="rId96">
          <a:extLst/>
        </a:blip>
        <a:stretch>
          <a:fillRect/>
        </a:stretch>
      </xdr:blipFill>
      <xdr:spPr>
        <a:xfrm>
          <a:off x="1993900" y="86535176"/>
          <a:ext cx="661988" cy="6619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110</xdr:row>
      <xdr:rowOff>55484</xdr:rowOff>
    </xdr:from>
    <xdr:to>
      <xdr:col>4</xdr:col>
      <xdr:colOff>292100</xdr:colOff>
      <xdr:row>110</xdr:row>
      <xdr:rowOff>765623</xdr:rowOff>
    </xdr:to>
    <xdr:pic>
      <xdr:nvPicPr>
        <xdr:cNvPr id="473" name="Imagem 246" descr="Imagem 246"/>
        <xdr:cNvPicPr>
          <a:picLocks noChangeAspect="1"/>
        </xdr:cNvPicPr>
      </xdr:nvPicPr>
      <xdr:blipFill>
        <a:blip r:embed="rId97">
          <a:extLst/>
        </a:blip>
        <a:stretch>
          <a:fillRect/>
        </a:stretch>
      </xdr:blipFill>
      <xdr:spPr>
        <a:xfrm>
          <a:off x="2060575" y="87262574"/>
          <a:ext cx="657225" cy="71014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152400</xdr:colOff>
      <xdr:row>111</xdr:row>
      <xdr:rowOff>152314</xdr:rowOff>
    </xdr:from>
    <xdr:to>
      <xdr:col>4</xdr:col>
      <xdr:colOff>406025</xdr:colOff>
      <xdr:row>111</xdr:row>
      <xdr:rowOff>736036</xdr:rowOff>
    </xdr:to>
    <xdr:pic>
      <xdr:nvPicPr>
        <xdr:cNvPr id="474" name="Imagem 225" descr="Imagem 225"/>
        <xdr:cNvPicPr>
          <a:picLocks noChangeAspect="1"/>
        </xdr:cNvPicPr>
      </xdr:nvPicPr>
      <xdr:blipFill>
        <a:blip r:embed="rId98">
          <a:extLst/>
        </a:blip>
        <a:stretch>
          <a:fillRect/>
        </a:stretch>
      </xdr:blipFill>
      <xdr:spPr>
        <a:xfrm>
          <a:off x="1955800" y="88155059"/>
          <a:ext cx="875926" cy="58372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112</xdr:row>
      <xdr:rowOff>238038</xdr:rowOff>
    </xdr:from>
    <xdr:to>
      <xdr:col>4</xdr:col>
      <xdr:colOff>303397</xdr:colOff>
      <xdr:row>112</xdr:row>
      <xdr:rowOff>661900</xdr:rowOff>
    </xdr:to>
    <xdr:pic>
      <xdr:nvPicPr>
        <xdr:cNvPr id="475" name="Imagem 244" descr="Imagem 244"/>
        <xdr:cNvPicPr>
          <a:picLocks noChangeAspect="1"/>
        </xdr:cNvPicPr>
      </xdr:nvPicPr>
      <xdr:blipFill>
        <a:blip r:embed="rId99">
          <a:extLst/>
        </a:blip>
        <a:stretch>
          <a:fillRect/>
        </a:stretch>
      </xdr:blipFill>
      <xdr:spPr>
        <a:xfrm>
          <a:off x="2041525" y="89036438"/>
          <a:ext cx="687573" cy="4238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113</xdr:row>
      <xdr:rowOff>120561</xdr:rowOff>
    </xdr:from>
    <xdr:to>
      <xdr:col>4</xdr:col>
      <xdr:colOff>339723</xdr:colOff>
      <xdr:row>113</xdr:row>
      <xdr:rowOff>749210</xdr:rowOff>
    </xdr:to>
    <xdr:pic>
      <xdr:nvPicPr>
        <xdr:cNvPr id="476" name="Imagem 256" descr="Imagem 256"/>
        <xdr:cNvPicPr>
          <a:picLocks noChangeAspect="1"/>
        </xdr:cNvPicPr>
      </xdr:nvPicPr>
      <xdr:blipFill>
        <a:blip r:embed="rId100">
          <a:extLst/>
        </a:blip>
        <a:stretch>
          <a:fillRect/>
        </a:stretch>
      </xdr:blipFill>
      <xdr:spPr>
        <a:xfrm>
          <a:off x="2136775" y="89714616"/>
          <a:ext cx="628649" cy="6286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221440</xdr:colOff>
      <xdr:row>114</xdr:row>
      <xdr:rowOff>211574</xdr:rowOff>
    </xdr:from>
    <xdr:to>
      <xdr:col>4</xdr:col>
      <xdr:colOff>250821</xdr:colOff>
      <xdr:row>115</xdr:row>
      <xdr:rowOff>23498</xdr:rowOff>
    </xdr:to>
    <xdr:pic>
      <xdr:nvPicPr>
        <xdr:cNvPr id="477" name="Imagem 43" descr="Imagem 43"/>
        <xdr:cNvPicPr>
          <a:picLocks noChangeAspect="1"/>
        </xdr:cNvPicPr>
      </xdr:nvPicPr>
      <xdr:blipFill>
        <a:blip r:embed="rId101">
          <a:extLst/>
        </a:blip>
        <a:stretch>
          <a:fillRect/>
        </a:stretch>
      </xdr:blipFill>
      <xdr:spPr>
        <a:xfrm rot="18428762">
          <a:off x="2046891" y="90579233"/>
          <a:ext cx="607580" cy="65168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115</xdr:row>
      <xdr:rowOff>120900</xdr:rowOff>
    </xdr:from>
    <xdr:to>
      <xdr:col>4</xdr:col>
      <xdr:colOff>234950</xdr:colOff>
      <xdr:row>115</xdr:row>
      <xdr:rowOff>761912</xdr:rowOff>
    </xdr:to>
    <xdr:pic>
      <xdr:nvPicPr>
        <xdr:cNvPr id="478" name="Imagem 248" descr="Imagem 248"/>
        <xdr:cNvPicPr>
          <a:picLocks noChangeAspect="1"/>
        </xdr:cNvPicPr>
      </xdr:nvPicPr>
      <xdr:blipFill>
        <a:blip r:embed="rId102">
          <a:extLst/>
        </a:blip>
        <a:stretch>
          <a:fillRect/>
        </a:stretch>
      </xdr:blipFill>
      <xdr:spPr>
        <a:xfrm>
          <a:off x="2022475" y="91306265"/>
          <a:ext cx="638175" cy="6410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116</xdr:row>
      <xdr:rowOff>129556</xdr:rowOff>
    </xdr:from>
    <xdr:to>
      <xdr:col>4</xdr:col>
      <xdr:colOff>225425</xdr:colOff>
      <xdr:row>116</xdr:row>
      <xdr:rowOff>700917</xdr:rowOff>
    </xdr:to>
    <xdr:pic>
      <xdr:nvPicPr>
        <xdr:cNvPr id="479" name="Imagem 249" descr="Imagem 249"/>
        <xdr:cNvPicPr>
          <a:picLocks noChangeAspect="1"/>
        </xdr:cNvPicPr>
      </xdr:nvPicPr>
      <xdr:blipFill>
        <a:blip r:embed="rId103">
          <a:extLst/>
        </a:blip>
        <a:stretch>
          <a:fillRect/>
        </a:stretch>
      </xdr:blipFill>
      <xdr:spPr>
        <a:xfrm>
          <a:off x="2022475" y="92110576"/>
          <a:ext cx="628651" cy="57136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43</xdr:row>
      <xdr:rowOff>114295</xdr:rowOff>
    </xdr:from>
    <xdr:to>
      <xdr:col>4</xdr:col>
      <xdr:colOff>254000</xdr:colOff>
      <xdr:row>43</xdr:row>
      <xdr:rowOff>695320</xdr:rowOff>
    </xdr:to>
    <xdr:pic>
      <xdr:nvPicPr>
        <xdr:cNvPr id="480" name="Imagem 263" descr="Imagem 263"/>
        <xdr:cNvPicPr>
          <a:picLocks noChangeAspect="1"/>
        </xdr:cNvPicPr>
      </xdr:nvPicPr>
      <xdr:blipFill>
        <a:blip r:embed="rId104">
          <a:extLst/>
        </a:blip>
        <a:stretch>
          <a:fillRect/>
        </a:stretch>
      </xdr:blipFill>
      <xdr:spPr>
        <a:xfrm>
          <a:off x="2098675" y="34012500"/>
          <a:ext cx="581025" cy="5810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44</xdr:row>
      <xdr:rowOff>152394</xdr:rowOff>
    </xdr:from>
    <xdr:to>
      <xdr:col>4</xdr:col>
      <xdr:colOff>228570</xdr:colOff>
      <xdr:row>44</xdr:row>
      <xdr:rowOff>628269</xdr:rowOff>
    </xdr:to>
    <xdr:pic>
      <xdr:nvPicPr>
        <xdr:cNvPr id="481" name="Imagem 264" descr="Imagem 264"/>
        <xdr:cNvPicPr>
          <a:picLocks noChangeAspect="1"/>
        </xdr:cNvPicPr>
      </xdr:nvPicPr>
      <xdr:blipFill>
        <a:blip r:embed="rId105">
          <a:extLst/>
        </a:blip>
        <a:stretch>
          <a:fillRect/>
        </a:stretch>
      </xdr:blipFill>
      <xdr:spPr>
        <a:xfrm>
          <a:off x="2012950" y="34846254"/>
          <a:ext cx="641321" cy="4758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258238</xdr:colOff>
      <xdr:row>117</xdr:row>
      <xdr:rowOff>38241</xdr:rowOff>
    </xdr:from>
    <xdr:to>
      <xdr:col>4</xdr:col>
      <xdr:colOff>300307</xdr:colOff>
      <xdr:row>117</xdr:row>
      <xdr:rowOff>652469</xdr:rowOff>
    </xdr:to>
    <xdr:pic>
      <xdr:nvPicPr>
        <xdr:cNvPr id="482" name="Imagem 43" descr="Imagem 43"/>
        <xdr:cNvPicPr>
          <a:picLocks noChangeAspect="1"/>
        </xdr:cNvPicPr>
      </xdr:nvPicPr>
      <xdr:blipFill>
        <a:blip r:embed="rId106">
          <a:extLst/>
        </a:blip>
        <a:stretch>
          <a:fillRect/>
        </a:stretch>
      </xdr:blipFill>
      <xdr:spPr>
        <a:xfrm rot="18428762">
          <a:off x="2086708" y="92789846"/>
          <a:ext cx="614229" cy="66437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323850</xdr:colOff>
      <xdr:row>118</xdr:row>
      <xdr:rowOff>85630</xdr:rowOff>
    </xdr:from>
    <xdr:to>
      <xdr:col>4</xdr:col>
      <xdr:colOff>139067</xdr:colOff>
      <xdr:row>118</xdr:row>
      <xdr:rowOff>741316</xdr:rowOff>
    </xdr:to>
    <xdr:pic>
      <xdr:nvPicPr>
        <xdr:cNvPr id="483" name="Imagem 260" descr="Imagem 260"/>
        <xdr:cNvPicPr>
          <a:picLocks noChangeAspect="1"/>
        </xdr:cNvPicPr>
      </xdr:nvPicPr>
      <xdr:blipFill>
        <a:blip r:embed="rId107">
          <a:extLst/>
        </a:blip>
        <a:stretch>
          <a:fillRect/>
        </a:stretch>
      </xdr:blipFill>
      <xdr:spPr>
        <a:xfrm>
          <a:off x="2127250" y="93657960"/>
          <a:ext cx="437517" cy="65568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119</xdr:row>
      <xdr:rowOff>76104</xdr:rowOff>
    </xdr:from>
    <xdr:to>
      <xdr:col>4</xdr:col>
      <xdr:colOff>302221</xdr:colOff>
      <xdr:row>119</xdr:row>
      <xdr:rowOff>795558</xdr:rowOff>
    </xdr:to>
    <xdr:pic>
      <xdr:nvPicPr>
        <xdr:cNvPr id="484" name="Imagem 224" descr="Imagem 224"/>
        <xdr:cNvPicPr>
          <a:picLocks noChangeAspect="1"/>
        </xdr:cNvPicPr>
      </xdr:nvPicPr>
      <xdr:blipFill>
        <a:blip r:embed="rId108">
          <a:extLst/>
        </a:blip>
        <a:stretch>
          <a:fillRect/>
        </a:stretch>
      </xdr:blipFill>
      <xdr:spPr>
        <a:xfrm>
          <a:off x="2012950" y="94444089"/>
          <a:ext cx="714972" cy="71945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120</xdr:row>
      <xdr:rowOff>123728</xdr:rowOff>
    </xdr:from>
    <xdr:to>
      <xdr:col>4</xdr:col>
      <xdr:colOff>223837</xdr:colOff>
      <xdr:row>120</xdr:row>
      <xdr:rowOff>703165</xdr:rowOff>
    </xdr:to>
    <xdr:pic>
      <xdr:nvPicPr>
        <xdr:cNvPr id="485" name="Imagem 266" descr="Imagem 266"/>
        <xdr:cNvPicPr>
          <a:picLocks noChangeAspect="1"/>
        </xdr:cNvPicPr>
      </xdr:nvPicPr>
      <xdr:blipFill>
        <a:blip r:embed="rId109">
          <a:extLst/>
        </a:blip>
        <a:stretch>
          <a:fillRect/>
        </a:stretch>
      </xdr:blipFill>
      <xdr:spPr>
        <a:xfrm>
          <a:off x="2070100" y="95287368"/>
          <a:ext cx="579438" cy="5794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121</xdr:row>
      <xdr:rowOff>137481</xdr:rowOff>
    </xdr:from>
    <xdr:to>
      <xdr:col>4</xdr:col>
      <xdr:colOff>196850</xdr:colOff>
      <xdr:row>121</xdr:row>
      <xdr:rowOff>671414</xdr:rowOff>
    </xdr:to>
    <xdr:pic>
      <xdr:nvPicPr>
        <xdr:cNvPr id="486" name="Imagem 267" descr="Imagem 267"/>
        <xdr:cNvPicPr>
          <a:picLocks noChangeAspect="1"/>
        </xdr:cNvPicPr>
      </xdr:nvPicPr>
      <xdr:blipFill>
        <a:blip r:embed="rId110">
          <a:extLst/>
        </a:blip>
        <a:stretch>
          <a:fillRect/>
        </a:stretch>
      </xdr:blipFill>
      <xdr:spPr>
        <a:xfrm>
          <a:off x="2089150" y="96096776"/>
          <a:ext cx="533400" cy="53393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122</xdr:row>
      <xdr:rowOff>133250</xdr:rowOff>
    </xdr:from>
    <xdr:to>
      <xdr:col>4</xdr:col>
      <xdr:colOff>191254</xdr:colOff>
      <xdr:row>122</xdr:row>
      <xdr:rowOff>652363</xdr:rowOff>
    </xdr:to>
    <xdr:pic>
      <xdr:nvPicPr>
        <xdr:cNvPr id="487" name="Imagem 268" descr="Imagem 268"/>
        <xdr:cNvPicPr>
          <a:picLocks noChangeAspect="1"/>
        </xdr:cNvPicPr>
      </xdr:nvPicPr>
      <xdr:blipFill>
        <a:blip r:embed="rId111">
          <a:extLst/>
        </a:blip>
        <a:stretch>
          <a:fillRect/>
        </a:stretch>
      </xdr:blipFill>
      <xdr:spPr>
        <a:xfrm>
          <a:off x="2136775" y="96888200"/>
          <a:ext cx="480180" cy="5191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123</xdr:row>
      <xdr:rowOff>114199</xdr:rowOff>
    </xdr:from>
    <xdr:to>
      <xdr:col>4</xdr:col>
      <xdr:colOff>229489</xdr:colOff>
      <xdr:row>123</xdr:row>
      <xdr:rowOff>689401</xdr:rowOff>
    </xdr:to>
    <xdr:pic>
      <xdr:nvPicPr>
        <xdr:cNvPr id="488" name="Imagem 239" descr="Imagem 239"/>
        <xdr:cNvPicPr>
          <a:picLocks noChangeAspect="1"/>
        </xdr:cNvPicPr>
      </xdr:nvPicPr>
      <xdr:blipFill>
        <a:blip r:embed="rId112">
          <a:extLst/>
        </a:blip>
        <a:stretch>
          <a:fillRect/>
        </a:stretch>
      </xdr:blipFill>
      <xdr:spPr>
        <a:xfrm>
          <a:off x="2079625" y="97664804"/>
          <a:ext cx="575565" cy="57520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124</xdr:row>
      <xdr:rowOff>109435</xdr:rowOff>
    </xdr:from>
    <xdr:to>
      <xdr:col>4</xdr:col>
      <xdr:colOff>292100</xdr:colOff>
      <xdr:row>124</xdr:row>
      <xdr:rowOff>728560</xdr:rowOff>
    </xdr:to>
    <xdr:pic>
      <xdr:nvPicPr>
        <xdr:cNvPr id="489" name="Imagem 272" descr="Imagem 272"/>
        <xdr:cNvPicPr>
          <a:picLocks noChangeAspect="1"/>
        </xdr:cNvPicPr>
      </xdr:nvPicPr>
      <xdr:blipFill>
        <a:blip r:embed="rId113">
          <a:extLst/>
        </a:blip>
        <a:stretch>
          <a:fillRect/>
        </a:stretch>
      </xdr:blipFill>
      <xdr:spPr>
        <a:xfrm>
          <a:off x="2098675" y="98455695"/>
          <a:ext cx="619125" cy="619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125</xdr:row>
      <xdr:rowOff>114197</xdr:rowOff>
    </xdr:from>
    <xdr:to>
      <xdr:col>4</xdr:col>
      <xdr:colOff>244475</xdr:colOff>
      <xdr:row>125</xdr:row>
      <xdr:rowOff>695222</xdr:rowOff>
    </xdr:to>
    <xdr:pic>
      <xdr:nvPicPr>
        <xdr:cNvPr id="490" name="Imagem 276" descr="Imagem 276"/>
        <xdr:cNvPicPr>
          <a:picLocks noChangeAspect="1"/>
        </xdr:cNvPicPr>
      </xdr:nvPicPr>
      <xdr:blipFill>
        <a:blip r:embed="rId114">
          <a:extLst/>
        </a:blip>
        <a:stretch>
          <a:fillRect/>
        </a:stretch>
      </xdr:blipFill>
      <xdr:spPr>
        <a:xfrm>
          <a:off x="2089150" y="99256112"/>
          <a:ext cx="581025" cy="5810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126</xdr:row>
      <xdr:rowOff>117637</xdr:rowOff>
    </xdr:from>
    <xdr:to>
      <xdr:col>4</xdr:col>
      <xdr:colOff>254000</xdr:colOff>
      <xdr:row>126</xdr:row>
      <xdr:rowOff>730145</xdr:rowOff>
    </xdr:to>
    <xdr:pic>
      <xdr:nvPicPr>
        <xdr:cNvPr id="491" name="Imagem 277" descr="Imagem 277"/>
        <xdr:cNvPicPr>
          <a:picLocks noChangeAspect="1"/>
        </xdr:cNvPicPr>
      </xdr:nvPicPr>
      <xdr:blipFill>
        <a:blip r:embed="rId115">
          <a:extLst/>
        </a:blip>
        <a:stretch>
          <a:fillRect/>
        </a:stretch>
      </xdr:blipFill>
      <xdr:spPr>
        <a:xfrm>
          <a:off x="2070100" y="100055207"/>
          <a:ext cx="609600" cy="61250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323850</xdr:colOff>
      <xdr:row>127</xdr:row>
      <xdr:rowOff>127501</xdr:rowOff>
    </xdr:from>
    <xdr:to>
      <xdr:col>4</xdr:col>
      <xdr:colOff>282575</xdr:colOff>
      <xdr:row>127</xdr:row>
      <xdr:rowOff>733318</xdr:rowOff>
    </xdr:to>
    <xdr:pic>
      <xdr:nvPicPr>
        <xdr:cNvPr id="492" name="Imagem 278" descr="Imagem 278"/>
        <xdr:cNvPicPr>
          <a:picLocks noChangeAspect="1"/>
        </xdr:cNvPicPr>
      </xdr:nvPicPr>
      <xdr:blipFill>
        <a:blip r:embed="rId116">
          <a:extLst/>
        </a:blip>
        <a:srcRect l="26139" t="22255" r="38498" b="26913"/>
        <a:stretch>
          <a:fillRect/>
        </a:stretch>
      </xdr:blipFill>
      <xdr:spPr>
        <a:xfrm>
          <a:off x="2127250" y="100860726"/>
          <a:ext cx="581026" cy="60581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352425</xdr:colOff>
      <xdr:row>128</xdr:row>
      <xdr:rowOff>151263</xdr:rowOff>
    </xdr:from>
    <xdr:to>
      <xdr:col>4</xdr:col>
      <xdr:colOff>111125</xdr:colOff>
      <xdr:row>128</xdr:row>
      <xdr:rowOff>722255</xdr:rowOff>
    </xdr:to>
    <xdr:pic>
      <xdr:nvPicPr>
        <xdr:cNvPr id="493" name="Imagem 279" descr="Imagem 279"/>
        <xdr:cNvPicPr>
          <a:picLocks noChangeAspect="1"/>
        </xdr:cNvPicPr>
      </xdr:nvPicPr>
      <xdr:blipFill>
        <a:blip r:embed="rId117">
          <a:extLst/>
        </a:blip>
        <a:stretch>
          <a:fillRect/>
        </a:stretch>
      </xdr:blipFill>
      <xdr:spPr>
        <a:xfrm>
          <a:off x="2155825" y="101680143"/>
          <a:ext cx="381001" cy="57099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129</xdr:row>
      <xdr:rowOff>139350</xdr:rowOff>
    </xdr:from>
    <xdr:to>
      <xdr:col>4</xdr:col>
      <xdr:colOff>282575</xdr:colOff>
      <xdr:row>129</xdr:row>
      <xdr:rowOff>635140</xdr:rowOff>
    </xdr:to>
    <xdr:sp>
      <xdr:nvSpPr>
        <xdr:cNvPr id="494" name="Imagem 292"/>
        <xdr:cNvSpPr/>
      </xdr:nvSpPr>
      <xdr:spPr>
        <a:xfrm>
          <a:off x="2041525" y="102463885"/>
          <a:ext cx="666750" cy="495791"/>
        </a:xfrm>
        <a:prstGeom prst="rect">
          <a:avLst/>
        </a:prstGeom>
        <a:noFill/>
        <a:ln w="12700" cap="flat">
          <a:noFill/>
          <a:miter lim="400000"/>
        </a:ln>
        <a:effectLst/>
      </xdr:spPr>
      <xdr:txBody>
        <a:bodyPr/>
        <a:lstStyle/>
        <a:p>
          <a:pPr/>
        </a:p>
      </xdr:txBody>
    </xdr:sp>
    <xdr:clientData/>
  </xdr:twoCellAnchor>
  <xdr:twoCellAnchor>
    <xdr:from>
      <xdr:col>3</xdr:col>
      <xdr:colOff>323850</xdr:colOff>
      <xdr:row>130</xdr:row>
      <xdr:rowOff>85615</xdr:rowOff>
    </xdr:from>
    <xdr:to>
      <xdr:col>4</xdr:col>
      <xdr:colOff>254000</xdr:colOff>
      <xdr:row>130</xdr:row>
      <xdr:rowOff>664501</xdr:rowOff>
    </xdr:to>
    <xdr:pic>
      <xdr:nvPicPr>
        <xdr:cNvPr id="495" name="Imagem 238" descr="Imagem 238"/>
        <xdr:cNvPicPr>
          <a:picLocks noChangeAspect="1"/>
        </xdr:cNvPicPr>
      </xdr:nvPicPr>
      <xdr:blipFill>
        <a:blip r:embed="rId118">
          <a:extLst/>
        </a:blip>
        <a:stretch>
          <a:fillRect/>
        </a:stretch>
      </xdr:blipFill>
      <xdr:spPr>
        <a:xfrm>
          <a:off x="2127250" y="103205805"/>
          <a:ext cx="552451" cy="57888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131</xdr:row>
      <xdr:rowOff>76089</xdr:rowOff>
    </xdr:from>
    <xdr:to>
      <xdr:col>4</xdr:col>
      <xdr:colOff>263525</xdr:colOff>
      <xdr:row>131</xdr:row>
      <xdr:rowOff>695214</xdr:rowOff>
    </xdr:to>
    <xdr:pic>
      <xdr:nvPicPr>
        <xdr:cNvPr id="496" name="Imagem 301" descr="Imagem 301"/>
        <xdr:cNvPicPr>
          <a:picLocks noChangeAspect="1"/>
        </xdr:cNvPicPr>
      </xdr:nvPicPr>
      <xdr:blipFill>
        <a:blip r:embed="rId119">
          <a:extLst/>
        </a:blip>
        <a:stretch>
          <a:fillRect/>
        </a:stretch>
      </xdr:blipFill>
      <xdr:spPr>
        <a:xfrm>
          <a:off x="2070100" y="103991934"/>
          <a:ext cx="619125" cy="6191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171450</xdr:colOff>
      <xdr:row>132</xdr:row>
      <xdr:rowOff>142763</xdr:rowOff>
    </xdr:from>
    <xdr:to>
      <xdr:col>4</xdr:col>
      <xdr:colOff>377825</xdr:colOff>
      <xdr:row>132</xdr:row>
      <xdr:rowOff>669801</xdr:rowOff>
    </xdr:to>
    <xdr:pic>
      <xdr:nvPicPr>
        <xdr:cNvPr id="497" name="Imagem 220" descr="Imagem 220"/>
        <xdr:cNvPicPr>
          <a:picLocks noChangeAspect="1"/>
        </xdr:cNvPicPr>
      </xdr:nvPicPr>
      <xdr:blipFill>
        <a:blip r:embed="rId120">
          <a:extLst/>
        </a:blip>
        <a:stretch>
          <a:fillRect/>
        </a:stretch>
      </xdr:blipFill>
      <xdr:spPr>
        <a:xfrm>
          <a:off x="1974850" y="104854263"/>
          <a:ext cx="828675" cy="527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133</xdr:row>
      <xdr:rowOff>28468</xdr:rowOff>
    </xdr:from>
    <xdr:to>
      <xdr:col>4</xdr:col>
      <xdr:colOff>263525</xdr:colOff>
      <xdr:row>133</xdr:row>
      <xdr:rowOff>734004</xdr:rowOff>
    </xdr:to>
    <xdr:pic>
      <xdr:nvPicPr>
        <xdr:cNvPr id="498" name="Imagem 251" descr="Imagem 251"/>
        <xdr:cNvPicPr>
          <a:picLocks noChangeAspect="1"/>
        </xdr:cNvPicPr>
      </xdr:nvPicPr>
      <xdr:blipFill>
        <a:blip r:embed="rId121">
          <a:extLst/>
        </a:blip>
        <a:stretch>
          <a:fillRect/>
        </a:stretch>
      </xdr:blipFill>
      <xdr:spPr>
        <a:xfrm>
          <a:off x="2022475" y="105535623"/>
          <a:ext cx="666750" cy="70553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134</xdr:row>
      <xdr:rowOff>37998</xdr:rowOff>
    </xdr:from>
    <xdr:to>
      <xdr:col>4</xdr:col>
      <xdr:colOff>368300</xdr:colOff>
      <xdr:row>134</xdr:row>
      <xdr:rowOff>706676</xdr:rowOff>
    </xdr:to>
    <xdr:pic>
      <xdr:nvPicPr>
        <xdr:cNvPr id="499" name="Imagem 218" descr="Imagem 218"/>
        <xdr:cNvPicPr>
          <a:picLocks noChangeAspect="1"/>
        </xdr:cNvPicPr>
      </xdr:nvPicPr>
      <xdr:blipFill>
        <a:blip r:embed="rId122">
          <a:extLst/>
        </a:blip>
        <a:stretch>
          <a:fillRect/>
        </a:stretch>
      </xdr:blipFill>
      <xdr:spPr>
        <a:xfrm>
          <a:off x="1984375" y="106340808"/>
          <a:ext cx="809625" cy="66867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137</xdr:row>
      <xdr:rowOff>112278</xdr:rowOff>
    </xdr:from>
    <xdr:to>
      <xdr:col>4</xdr:col>
      <xdr:colOff>168275</xdr:colOff>
      <xdr:row>137</xdr:row>
      <xdr:rowOff>666660</xdr:rowOff>
    </xdr:to>
    <xdr:pic>
      <xdr:nvPicPr>
        <xdr:cNvPr id="500" name="Imagem 310" descr="Imagem 310"/>
        <xdr:cNvPicPr>
          <a:picLocks noChangeAspect="1"/>
        </xdr:cNvPicPr>
      </xdr:nvPicPr>
      <xdr:blipFill>
        <a:blip r:embed="rId123">
          <a:extLst/>
        </a:blip>
        <a:stretch>
          <a:fillRect/>
        </a:stretch>
      </xdr:blipFill>
      <xdr:spPr>
        <a:xfrm>
          <a:off x="2041525" y="108802053"/>
          <a:ext cx="552451" cy="55438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135</xdr:row>
      <xdr:rowOff>161828</xdr:rowOff>
    </xdr:from>
    <xdr:to>
      <xdr:col>4</xdr:col>
      <xdr:colOff>215900</xdr:colOff>
      <xdr:row>135</xdr:row>
      <xdr:rowOff>714278</xdr:rowOff>
    </xdr:to>
    <xdr:pic>
      <xdr:nvPicPr>
        <xdr:cNvPr id="501" name="Imagem 311" descr="Imagem 311"/>
        <xdr:cNvPicPr>
          <a:picLocks noChangeAspect="1"/>
        </xdr:cNvPicPr>
      </xdr:nvPicPr>
      <xdr:blipFill>
        <a:blip r:embed="rId124">
          <a:extLst/>
        </a:blip>
        <a:stretch>
          <a:fillRect/>
        </a:stretch>
      </xdr:blipFill>
      <xdr:spPr>
        <a:xfrm>
          <a:off x="2089150" y="107260293"/>
          <a:ext cx="552450" cy="5524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152400</xdr:colOff>
      <xdr:row>138</xdr:row>
      <xdr:rowOff>91645</xdr:rowOff>
    </xdr:from>
    <xdr:to>
      <xdr:col>4</xdr:col>
      <xdr:colOff>406400</xdr:colOff>
      <xdr:row>138</xdr:row>
      <xdr:rowOff>675610</xdr:rowOff>
    </xdr:to>
    <xdr:pic>
      <xdr:nvPicPr>
        <xdr:cNvPr id="502" name="Imagem 308" descr="Imagem 308"/>
        <xdr:cNvPicPr>
          <a:picLocks noChangeAspect="1"/>
        </xdr:cNvPicPr>
      </xdr:nvPicPr>
      <xdr:blipFill>
        <a:blip r:embed="rId125">
          <a:extLst/>
        </a:blip>
        <a:stretch>
          <a:fillRect/>
        </a:stretch>
      </xdr:blipFill>
      <xdr:spPr>
        <a:xfrm>
          <a:off x="1955800" y="109577075"/>
          <a:ext cx="876300" cy="58396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136</xdr:row>
      <xdr:rowOff>123733</xdr:rowOff>
    </xdr:from>
    <xdr:to>
      <xdr:col>4</xdr:col>
      <xdr:colOff>273050</xdr:colOff>
      <xdr:row>136</xdr:row>
      <xdr:rowOff>723808</xdr:rowOff>
    </xdr:to>
    <xdr:pic>
      <xdr:nvPicPr>
        <xdr:cNvPr id="503" name="Imagem 323" descr="Imagem 323"/>
        <xdr:cNvPicPr>
          <a:picLocks noChangeAspect="1"/>
        </xdr:cNvPicPr>
      </xdr:nvPicPr>
      <xdr:blipFill>
        <a:blip r:embed="rId126">
          <a:extLst/>
        </a:blip>
        <a:stretch>
          <a:fillRect/>
        </a:stretch>
      </xdr:blipFill>
      <xdr:spPr>
        <a:xfrm>
          <a:off x="2098675" y="108017853"/>
          <a:ext cx="600075" cy="6000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352425</xdr:colOff>
      <xdr:row>139</xdr:row>
      <xdr:rowOff>114223</xdr:rowOff>
    </xdr:from>
    <xdr:to>
      <xdr:col>4</xdr:col>
      <xdr:colOff>292100</xdr:colOff>
      <xdr:row>139</xdr:row>
      <xdr:rowOff>676198</xdr:rowOff>
    </xdr:to>
    <xdr:pic>
      <xdr:nvPicPr>
        <xdr:cNvPr id="504" name="Imagem 326" descr="Imagem 326"/>
        <xdr:cNvPicPr>
          <a:picLocks noChangeAspect="1"/>
        </xdr:cNvPicPr>
      </xdr:nvPicPr>
      <xdr:blipFill>
        <a:blip r:embed="rId124">
          <a:extLst/>
        </a:blip>
        <a:stretch>
          <a:fillRect/>
        </a:stretch>
      </xdr:blipFill>
      <xdr:spPr>
        <a:xfrm>
          <a:off x="2155825" y="110395308"/>
          <a:ext cx="561975" cy="5619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140</xdr:row>
      <xdr:rowOff>167570</xdr:rowOff>
    </xdr:from>
    <xdr:to>
      <xdr:col>4</xdr:col>
      <xdr:colOff>206375</xdr:colOff>
      <xdr:row>140</xdr:row>
      <xdr:rowOff>671440</xdr:rowOff>
    </xdr:to>
    <xdr:pic>
      <xdr:nvPicPr>
        <xdr:cNvPr id="505" name="Imagem 322" descr="Imagem 322"/>
        <xdr:cNvPicPr>
          <a:picLocks noChangeAspect="1"/>
        </xdr:cNvPicPr>
      </xdr:nvPicPr>
      <xdr:blipFill>
        <a:blip r:embed="rId127">
          <a:extLst/>
        </a:blip>
        <a:stretch>
          <a:fillRect/>
        </a:stretch>
      </xdr:blipFill>
      <xdr:spPr>
        <a:xfrm>
          <a:off x="2108200" y="111244310"/>
          <a:ext cx="523875" cy="5038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141</xdr:row>
      <xdr:rowOff>133283</xdr:rowOff>
    </xdr:from>
    <xdr:to>
      <xdr:col>4</xdr:col>
      <xdr:colOff>206376</xdr:colOff>
      <xdr:row>141</xdr:row>
      <xdr:rowOff>723834</xdr:rowOff>
    </xdr:to>
    <xdr:pic>
      <xdr:nvPicPr>
        <xdr:cNvPr id="506" name="Imagem 234" descr="Imagem 234"/>
        <xdr:cNvPicPr>
          <a:picLocks noChangeAspect="1"/>
        </xdr:cNvPicPr>
      </xdr:nvPicPr>
      <xdr:blipFill>
        <a:blip r:embed="rId128">
          <a:extLst/>
        </a:blip>
        <a:stretch>
          <a:fillRect/>
        </a:stretch>
      </xdr:blipFill>
      <xdr:spPr>
        <a:xfrm>
          <a:off x="2041525" y="112005678"/>
          <a:ext cx="590552" cy="59055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142</xdr:row>
      <xdr:rowOff>171387</xdr:rowOff>
    </xdr:from>
    <xdr:to>
      <xdr:col>4</xdr:col>
      <xdr:colOff>153987</xdr:colOff>
      <xdr:row>142</xdr:row>
      <xdr:rowOff>719075</xdr:rowOff>
    </xdr:to>
    <xdr:pic>
      <xdr:nvPicPr>
        <xdr:cNvPr id="507" name="Imagem 303" descr="Imagem 303"/>
        <xdr:cNvPicPr>
          <a:picLocks noChangeAspect="1"/>
        </xdr:cNvPicPr>
      </xdr:nvPicPr>
      <xdr:blipFill>
        <a:blip r:embed="rId129">
          <a:extLst/>
        </a:blip>
        <a:stretch>
          <a:fillRect/>
        </a:stretch>
      </xdr:blipFill>
      <xdr:spPr>
        <a:xfrm>
          <a:off x="2032000" y="112839437"/>
          <a:ext cx="547688" cy="5476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143</xdr:row>
      <xdr:rowOff>190442</xdr:rowOff>
    </xdr:from>
    <xdr:to>
      <xdr:col>4</xdr:col>
      <xdr:colOff>238761</xdr:colOff>
      <xdr:row>143</xdr:row>
      <xdr:rowOff>676217</xdr:rowOff>
    </xdr:to>
    <xdr:pic>
      <xdr:nvPicPr>
        <xdr:cNvPr id="508" name="Imagem 309" descr="Imagem 309"/>
        <xdr:cNvPicPr>
          <a:picLocks noChangeAspect="1"/>
        </xdr:cNvPicPr>
      </xdr:nvPicPr>
      <xdr:blipFill>
        <a:blip r:embed="rId130">
          <a:extLst/>
        </a:blip>
        <a:stretch>
          <a:fillRect/>
        </a:stretch>
      </xdr:blipFill>
      <xdr:spPr>
        <a:xfrm>
          <a:off x="1984375" y="113654147"/>
          <a:ext cx="680087" cy="4857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144</xdr:row>
      <xdr:rowOff>123772</xdr:rowOff>
    </xdr:from>
    <xdr:to>
      <xdr:col>4</xdr:col>
      <xdr:colOff>295911</xdr:colOff>
      <xdr:row>144</xdr:row>
      <xdr:rowOff>609547</xdr:rowOff>
    </xdr:to>
    <xdr:pic>
      <xdr:nvPicPr>
        <xdr:cNvPr id="509" name="Imagem 312" descr="Imagem 312"/>
        <xdr:cNvPicPr>
          <a:picLocks noChangeAspect="1"/>
        </xdr:cNvPicPr>
      </xdr:nvPicPr>
      <xdr:blipFill>
        <a:blip r:embed="rId130">
          <a:extLst/>
        </a:blip>
        <a:stretch>
          <a:fillRect/>
        </a:stretch>
      </xdr:blipFill>
      <xdr:spPr>
        <a:xfrm>
          <a:off x="2041525" y="114383132"/>
          <a:ext cx="680087" cy="4857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145</xdr:row>
      <xdr:rowOff>114252</xdr:rowOff>
    </xdr:from>
    <xdr:to>
      <xdr:col>4</xdr:col>
      <xdr:colOff>286386</xdr:colOff>
      <xdr:row>145</xdr:row>
      <xdr:rowOff>600027</xdr:rowOff>
    </xdr:to>
    <xdr:pic>
      <xdr:nvPicPr>
        <xdr:cNvPr id="510" name="Imagem 324" descr="Imagem 324"/>
        <xdr:cNvPicPr>
          <a:picLocks noChangeAspect="1"/>
        </xdr:cNvPicPr>
      </xdr:nvPicPr>
      <xdr:blipFill>
        <a:blip r:embed="rId130">
          <a:extLst/>
        </a:blip>
        <a:stretch>
          <a:fillRect/>
        </a:stretch>
      </xdr:blipFill>
      <xdr:spPr>
        <a:xfrm>
          <a:off x="2032000" y="115169267"/>
          <a:ext cx="680087" cy="4857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76200</xdr:colOff>
      <xdr:row>146</xdr:row>
      <xdr:rowOff>104732</xdr:rowOff>
    </xdr:from>
    <xdr:to>
      <xdr:col>4</xdr:col>
      <xdr:colOff>510461</xdr:colOff>
      <xdr:row>146</xdr:row>
      <xdr:rowOff>692107</xdr:rowOff>
    </xdr:to>
    <xdr:pic>
      <xdr:nvPicPr>
        <xdr:cNvPr id="511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1879600" y="115955402"/>
          <a:ext cx="1056562" cy="5873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272228</xdr:colOff>
      <xdr:row>147</xdr:row>
      <xdr:rowOff>69961</xdr:rowOff>
    </xdr:from>
    <xdr:to>
      <xdr:col>4</xdr:col>
      <xdr:colOff>288509</xdr:colOff>
      <xdr:row>147</xdr:row>
      <xdr:rowOff>752834</xdr:rowOff>
    </xdr:to>
    <xdr:pic>
      <xdr:nvPicPr>
        <xdr:cNvPr id="512" name="Imagem 327" descr="Imagem 327"/>
        <xdr:cNvPicPr>
          <a:picLocks noChangeAspect="1"/>
        </xdr:cNvPicPr>
      </xdr:nvPicPr>
      <xdr:blipFill>
        <a:blip r:embed="rId131">
          <a:extLst/>
        </a:blip>
        <a:stretch>
          <a:fillRect/>
        </a:stretch>
      </xdr:blipFill>
      <xdr:spPr>
        <a:xfrm flipV="1" rot="11118224">
          <a:off x="2075628" y="116716286"/>
          <a:ext cx="638582" cy="68287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148</xdr:row>
      <xdr:rowOff>76167</xdr:rowOff>
    </xdr:from>
    <xdr:to>
      <xdr:col>4</xdr:col>
      <xdr:colOff>263068</xdr:colOff>
      <xdr:row>148</xdr:row>
      <xdr:rowOff>714341</xdr:rowOff>
    </xdr:to>
    <xdr:pic>
      <xdr:nvPicPr>
        <xdr:cNvPr id="513" name="Imagem 330" descr="Imagem 330"/>
        <xdr:cNvPicPr>
          <a:picLocks noChangeAspect="1"/>
        </xdr:cNvPicPr>
      </xdr:nvPicPr>
      <xdr:blipFill>
        <a:blip r:embed="rId132">
          <a:extLst/>
        </a:blip>
        <a:stretch>
          <a:fillRect/>
        </a:stretch>
      </xdr:blipFill>
      <xdr:spPr>
        <a:xfrm>
          <a:off x="2051050" y="117518147"/>
          <a:ext cx="637719" cy="6381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200024</xdr:colOff>
      <xdr:row>149</xdr:row>
      <xdr:rowOff>57122</xdr:rowOff>
    </xdr:from>
    <xdr:to>
      <xdr:col>4</xdr:col>
      <xdr:colOff>273049</xdr:colOff>
      <xdr:row>149</xdr:row>
      <xdr:rowOff>752447</xdr:rowOff>
    </xdr:to>
    <xdr:pic>
      <xdr:nvPicPr>
        <xdr:cNvPr id="514" name="Imagem 332" descr="Imagem 332"/>
        <xdr:cNvPicPr>
          <a:picLocks noChangeAspect="1"/>
        </xdr:cNvPicPr>
      </xdr:nvPicPr>
      <xdr:blipFill>
        <a:blip r:embed="rId133">
          <a:extLst/>
        </a:blip>
        <a:stretch>
          <a:fillRect/>
        </a:stretch>
      </xdr:blipFill>
      <xdr:spPr>
        <a:xfrm>
          <a:off x="2003424" y="118294757"/>
          <a:ext cx="695326" cy="6953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171450</xdr:colOff>
      <xdr:row>150</xdr:row>
      <xdr:rowOff>28552</xdr:rowOff>
    </xdr:from>
    <xdr:to>
      <xdr:col>4</xdr:col>
      <xdr:colOff>301625</xdr:colOff>
      <xdr:row>150</xdr:row>
      <xdr:rowOff>754300</xdr:rowOff>
    </xdr:to>
    <xdr:pic>
      <xdr:nvPicPr>
        <xdr:cNvPr id="515" name="Imagem 333" descr="Imagem 333"/>
        <xdr:cNvPicPr>
          <a:picLocks noChangeAspect="1"/>
        </xdr:cNvPicPr>
      </xdr:nvPicPr>
      <xdr:blipFill>
        <a:blip r:embed="rId134">
          <a:extLst/>
        </a:blip>
        <a:stretch>
          <a:fillRect/>
        </a:stretch>
      </xdr:blipFill>
      <xdr:spPr>
        <a:xfrm>
          <a:off x="1974850" y="119061842"/>
          <a:ext cx="752475" cy="72574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151</xdr:row>
      <xdr:rowOff>19032</xdr:rowOff>
    </xdr:from>
    <xdr:to>
      <xdr:col>4</xdr:col>
      <xdr:colOff>349250</xdr:colOff>
      <xdr:row>151</xdr:row>
      <xdr:rowOff>752457</xdr:rowOff>
    </xdr:to>
    <xdr:pic>
      <xdr:nvPicPr>
        <xdr:cNvPr id="516" name="Imagem 339" descr="Imagem 339"/>
        <xdr:cNvPicPr>
          <a:picLocks noChangeAspect="1"/>
        </xdr:cNvPicPr>
      </xdr:nvPicPr>
      <xdr:blipFill>
        <a:blip r:embed="rId135">
          <a:extLst/>
        </a:blip>
        <a:stretch>
          <a:fillRect/>
        </a:stretch>
      </xdr:blipFill>
      <xdr:spPr>
        <a:xfrm>
          <a:off x="2041525" y="119847977"/>
          <a:ext cx="733425" cy="7334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95250</xdr:colOff>
      <xdr:row>152</xdr:row>
      <xdr:rowOff>104761</xdr:rowOff>
    </xdr:from>
    <xdr:to>
      <xdr:col>4</xdr:col>
      <xdr:colOff>481713</xdr:colOff>
      <xdr:row>152</xdr:row>
      <xdr:rowOff>761987</xdr:rowOff>
    </xdr:to>
    <xdr:pic>
      <xdr:nvPicPr>
        <xdr:cNvPr id="517" name="Imagem 341" descr="Imagem 341"/>
        <xdr:cNvPicPr>
          <a:picLocks noChangeAspect="1"/>
        </xdr:cNvPicPr>
      </xdr:nvPicPr>
      <xdr:blipFill>
        <a:blip r:embed="rId136">
          <a:extLst/>
        </a:blip>
        <a:srcRect l="0" t="34848" r="0" b="0"/>
        <a:stretch>
          <a:fillRect/>
        </a:stretch>
      </xdr:blipFill>
      <xdr:spPr>
        <a:xfrm>
          <a:off x="1898650" y="120729361"/>
          <a:ext cx="1008764" cy="6572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123825</xdr:colOff>
      <xdr:row>153</xdr:row>
      <xdr:rowOff>47617</xdr:rowOff>
    </xdr:from>
    <xdr:to>
      <xdr:col>4</xdr:col>
      <xdr:colOff>234950</xdr:colOff>
      <xdr:row>153</xdr:row>
      <xdr:rowOff>781042</xdr:rowOff>
    </xdr:to>
    <xdr:pic>
      <xdr:nvPicPr>
        <xdr:cNvPr id="518" name="Imagem 343" descr="Imagem 343"/>
        <xdr:cNvPicPr>
          <a:picLocks noChangeAspect="1"/>
        </xdr:cNvPicPr>
      </xdr:nvPicPr>
      <xdr:blipFill>
        <a:blip r:embed="rId124">
          <a:extLst/>
        </a:blip>
        <a:stretch>
          <a:fillRect/>
        </a:stretch>
      </xdr:blipFill>
      <xdr:spPr>
        <a:xfrm>
          <a:off x="1927225" y="121467872"/>
          <a:ext cx="733425" cy="7334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339732</xdr:colOff>
      <xdr:row>154</xdr:row>
      <xdr:rowOff>74434</xdr:rowOff>
    </xdr:from>
    <xdr:to>
      <xdr:col>4</xdr:col>
      <xdr:colOff>317348</xdr:colOff>
      <xdr:row>154</xdr:row>
      <xdr:rowOff>701068</xdr:rowOff>
    </xdr:to>
    <xdr:pic>
      <xdr:nvPicPr>
        <xdr:cNvPr id="519" name="Imagem 43" descr="Imagem 43"/>
        <xdr:cNvPicPr>
          <a:picLocks noChangeAspect="1"/>
        </xdr:cNvPicPr>
      </xdr:nvPicPr>
      <xdr:blipFill>
        <a:blip r:embed="rId137">
          <a:extLst/>
        </a:blip>
        <a:stretch>
          <a:fillRect/>
        </a:stretch>
      </xdr:blipFill>
      <xdr:spPr>
        <a:xfrm rot="18428762">
          <a:off x="2129773" y="122303703"/>
          <a:ext cx="626635" cy="59991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155</xdr:row>
      <xdr:rowOff>109539</xdr:rowOff>
    </xdr:from>
    <xdr:to>
      <xdr:col>4</xdr:col>
      <xdr:colOff>282575</xdr:colOff>
      <xdr:row>155</xdr:row>
      <xdr:rowOff>766765</xdr:rowOff>
    </xdr:to>
    <xdr:pic>
      <xdr:nvPicPr>
        <xdr:cNvPr id="520" name="Imagem 342" descr="Imagem 342"/>
        <xdr:cNvPicPr>
          <a:picLocks noChangeAspect="1"/>
        </xdr:cNvPicPr>
      </xdr:nvPicPr>
      <xdr:blipFill>
        <a:blip r:embed="rId138">
          <a:extLst/>
        </a:blip>
        <a:stretch>
          <a:fillRect/>
        </a:stretch>
      </xdr:blipFill>
      <xdr:spPr>
        <a:xfrm>
          <a:off x="2051050" y="123121104"/>
          <a:ext cx="657225" cy="6572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123825</xdr:colOff>
      <xdr:row>156</xdr:row>
      <xdr:rowOff>190507</xdr:rowOff>
    </xdr:from>
    <xdr:to>
      <xdr:col>4</xdr:col>
      <xdr:colOff>269496</xdr:colOff>
      <xdr:row>156</xdr:row>
      <xdr:rowOff>705563</xdr:rowOff>
    </xdr:to>
    <xdr:pic>
      <xdr:nvPicPr>
        <xdr:cNvPr id="521" name="Imagem 344" descr="Imagem 344"/>
        <xdr:cNvPicPr>
          <a:picLocks noChangeAspect="1"/>
        </xdr:cNvPicPr>
      </xdr:nvPicPr>
      <xdr:blipFill>
        <a:blip r:embed="rId139">
          <a:extLst/>
        </a:blip>
        <a:stretch>
          <a:fillRect/>
        </a:stretch>
      </xdr:blipFill>
      <xdr:spPr>
        <a:xfrm>
          <a:off x="1927225" y="123997727"/>
          <a:ext cx="767972" cy="51505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157</xdr:row>
      <xdr:rowOff>228612</xdr:rowOff>
    </xdr:from>
    <xdr:to>
      <xdr:col>4</xdr:col>
      <xdr:colOff>236856</xdr:colOff>
      <xdr:row>157</xdr:row>
      <xdr:rowOff>685812</xdr:rowOff>
    </xdr:to>
    <xdr:pic>
      <xdr:nvPicPr>
        <xdr:cNvPr id="522" name="Imagem 345" descr="Imagem 345"/>
        <xdr:cNvPicPr>
          <a:picLocks noChangeAspect="1"/>
        </xdr:cNvPicPr>
      </xdr:nvPicPr>
      <xdr:blipFill>
        <a:blip r:embed="rId140">
          <a:extLst/>
        </a:blip>
        <a:stretch>
          <a:fillRect/>
        </a:stretch>
      </xdr:blipFill>
      <xdr:spPr>
        <a:xfrm>
          <a:off x="2022475" y="124831487"/>
          <a:ext cx="640082" cy="4572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158</xdr:row>
      <xdr:rowOff>217728</xdr:rowOff>
    </xdr:from>
    <xdr:to>
      <xdr:col>4</xdr:col>
      <xdr:colOff>292100</xdr:colOff>
      <xdr:row>158</xdr:row>
      <xdr:rowOff>714392</xdr:rowOff>
    </xdr:to>
    <xdr:pic>
      <xdr:nvPicPr>
        <xdr:cNvPr id="523" name="Imagem 346" descr="Imagem 346"/>
        <xdr:cNvPicPr>
          <a:picLocks noChangeAspect="1"/>
        </xdr:cNvPicPr>
      </xdr:nvPicPr>
      <xdr:blipFill>
        <a:blip r:embed="rId141">
          <a:extLst/>
        </a:blip>
        <a:stretch>
          <a:fillRect/>
        </a:stretch>
      </xdr:blipFill>
      <xdr:spPr>
        <a:xfrm>
          <a:off x="2022475" y="125616258"/>
          <a:ext cx="695325" cy="49666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159</xdr:row>
      <xdr:rowOff>200047</xdr:rowOff>
    </xdr:from>
    <xdr:to>
      <xdr:col>4</xdr:col>
      <xdr:colOff>282575</xdr:colOff>
      <xdr:row>159</xdr:row>
      <xdr:rowOff>676297</xdr:rowOff>
    </xdr:to>
    <xdr:pic>
      <xdr:nvPicPr>
        <xdr:cNvPr id="524" name="Imagem 347" descr="Imagem 347"/>
        <xdr:cNvPicPr>
          <a:picLocks noChangeAspect="1"/>
        </xdr:cNvPicPr>
      </xdr:nvPicPr>
      <xdr:blipFill>
        <a:blip r:embed="rId142">
          <a:extLst/>
        </a:blip>
        <a:stretch>
          <a:fillRect/>
        </a:stretch>
      </xdr:blipFill>
      <xdr:spPr>
        <a:xfrm>
          <a:off x="2041525" y="126394232"/>
          <a:ext cx="666751" cy="4762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160</xdr:row>
      <xdr:rowOff>85752</xdr:rowOff>
    </xdr:from>
    <xdr:to>
      <xdr:col>4</xdr:col>
      <xdr:colOff>273050</xdr:colOff>
      <xdr:row>160</xdr:row>
      <xdr:rowOff>685827</xdr:rowOff>
    </xdr:to>
    <xdr:pic>
      <xdr:nvPicPr>
        <xdr:cNvPr id="525" name="Imagem 254" descr="Imagem 254"/>
        <xdr:cNvPicPr>
          <a:picLocks noChangeAspect="1"/>
        </xdr:cNvPicPr>
      </xdr:nvPicPr>
      <xdr:blipFill>
        <a:blip r:embed="rId143">
          <a:extLst/>
        </a:blip>
        <a:stretch>
          <a:fillRect/>
        </a:stretch>
      </xdr:blipFill>
      <xdr:spPr>
        <a:xfrm>
          <a:off x="2098675" y="127075592"/>
          <a:ext cx="600075" cy="6000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161</xdr:row>
      <xdr:rowOff>91784</xdr:rowOff>
    </xdr:from>
    <xdr:to>
      <xdr:col>4</xdr:col>
      <xdr:colOff>282575</xdr:colOff>
      <xdr:row>161</xdr:row>
      <xdr:rowOff>728880</xdr:rowOff>
    </xdr:to>
    <xdr:pic>
      <xdr:nvPicPr>
        <xdr:cNvPr id="526" name="Imagem 304" descr="Imagem 304"/>
        <xdr:cNvPicPr>
          <a:picLocks noChangeAspect="1"/>
        </xdr:cNvPicPr>
      </xdr:nvPicPr>
      <xdr:blipFill>
        <a:blip r:embed="rId144">
          <a:extLst/>
        </a:blip>
        <a:stretch>
          <a:fillRect/>
        </a:stretch>
      </xdr:blipFill>
      <xdr:spPr>
        <a:xfrm>
          <a:off x="2051050" y="127877279"/>
          <a:ext cx="657225" cy="63709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162</xdr:row>
      <xdr:rowOff>114337</xdr:rowOff>
    </xdr:from>
    <xdr:to>
      <xdr:col>4</xdr:col>
      <xdr:colOff>310083</xdr:colOff>
      <xdr:row>162</xdr:row>
      <xdr:rowOff>753492</xdr:rowOff>
    </xdr:to>
    <xdr:pic>
      <xdr:nvPicPr>
        <xdr:cNvPr id="527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2060575" y="128695487"/>
          <a:ext cx="675209" cy="63915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163</xdr:row>
      <xdr:rowOff>138588</xdr:rowOff>
    </xdr:from>
    <xdr:to>
      <xdr:col>4</xdr:col>
      <xdr:colOff>234950</xdr:colOff>
      <xdr:row>163</xdr:row>
      <xdr:rowOff>739092</xdr:rowOff>
    </xdr:to>
    <xdr:pic>
      <xdr:nvPicPr>
        <xdr:cNvPr id="528" name="Imagem 334" descr="Imagem 334"/>
        <xdr:cNvPicPr>
          <a:picLocks noChangeAspect="1"/>
        </xdr:cNvPicPr>
      </xdr:nvPicPr>
      <xdr:blipFill>
        <a:blip r:embed="rId145">
          <a:extLst/>
        </a:blip>
        <a:stretch>
          <a:fillRect/>
        </a:stretch>
      </xdr:blipFill>
      <xdr:spPr>
        <a:xfrm>
          <a:off x="2060575" y="129515393"/>
          <a:ext cx="600075" cy="60050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164</xdr:row>
      <xdr:rowOff>133880</xdr:rowOff>
    </xdr:from>
    <xdr:to>
      <xdr:col>4</xdr:col>
      <xdr:colOff>273050</xdr:colOff>
      <xdr:row>164</xdr:row>
      <xdr:rowOff>723947</xdr:rowOff>
    </xdr:to>
    <xdr:pic>
      <xdr:nvPicPr>
        <xdr:cNvPr id="529" name="Imagem 261" descr="Imagem 261"/>
        <xdr:cNvPicPr>
          <a:picLocks noChangeAspect="1"/>
        </xdr:cNvPicPr>
      </xdr:nvPicPr>
      <xdr:blipFill>
        <a:blip r:embed="rId75">
          <a:extLst/>
        </a:blip>
        <a:stretch>
          <a:fillRect/>
        </a:stretch>
      </xdr:blipFill>
      <xdr:spPr>
        <a:xfrm>
          <a:off x="2041525" y="130306340"/>
          <a:ext cx="657225" cy="59006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165</xdr:row>
      <xdr:rowOff>100399</xdr:rowOff>
    </xdr:from>
    <xdr:to>
      <xdr:col>4</xdr:col>
      <xdr:colOff>206375</xdr:colOff>
      <xdr:row>165</xdr:row>
      <xdr:rowOff>658215</xdr:rowOff>
    </xdr:to>
    <xdr:pic>
      <xdr:nvPicPr>
        <xdr:cNvPr id="530" name="Imagem 307" descr="Imagem 307"/>
        <xdr:cNvPicPr>
          <a:picLocks noChangeAspect="1"/>
        </xdr:cNvPicPr>
      </xdr:nvPicPr>
      <xdr:blipFill>
        <a:blip r:embed="rId146">
          <a:extLst/>
        </a:blip>
        <a:stretch>
          <a:fillRect/>
        </a:stretch>
      </xdr:blipFill>
      <xdr:spPr>
        <a:xfrm>
          <a:off x="2003425" y="131068514"/>
          <a:ext cx="628650" cy="55781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166</xdr:row>
      <xdr:rowOff>200082</xdr:rowOff>
    </xdr:from>
    <xdr:to>
      <xdr:col>4</xdr:col>
      <xdr:colOff>236642</xdr:colOff>
      <xdr:row>166</xdr:row>
      <xdr:rowOff>657964</xdr:rowOff>
    </xdr:to>
    <xdr:pic>
      <xdr:nvPicPr>
        <xdr:cNvPr id="531" name="Imagem 1" descr="Imagem 1"/>
        <xdr:cNvPicPr>
          <a:picLocks noChangeAspect="1"/>
        </xdr:cNvPicPr>
      </xdr:nvPicPr>
      <xdr:blipFill>
        <a:blip r:embed="rId147">
          <a:extLst/>
        </a:blip>
        <a:stretch>
          <a:fillRect/>
        </a:stretch>
      </xdr:blipFill>
      <xdr:spPr>
        <a:xfrm>
          <a:off x="2051050" y="131963852"/>
          <a:ext cx="611293" cy="45788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167</xdr:row>
      <xdr:rowOff>85787</xdr:rowOff>
    </xdr:from>
    <xdr:to>
      <xdr:col>4</xdr:col>
      <xdr:colOff>323222</xdr:colOff>
      <xdr:row>167</xdr:row>
      <xdr:rowOff>710331</xdr:rowOff>
    </xdr:to>
    <xdr:pic>
      <xdr:nvPicPr>
        <xdr:cNvPr id="532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2089150" y="132645212"/>
          <a:ext cx="659773" cy="62454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168</xdr:row>
      <xdr:rowOff>152466</xdr:rowOff>
    </xdr:from>
    <xdr:to>
      <xdr:col>4</xdr:col>
      <xdr:colOff>427518</xdr:colOff>
      <xdr:row>168</xdr:row>
      <xdr:rowOff>738254</xdr:rowOff>
    </xdr:to>
    <xdr:pic>
      <xdr:nvPicPr>
        <xdr:cNvPr id="533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089150" y="133507546"/>
          <a:ext cx="764069" cy="5857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169</xdr:row>
      <xdr:rowOff>79558</xdr:rowOff>
    </xdr:from>
    <xdr:to>
      <xdr:col>4</xdr:col>
      <xdr:colOff>196850</xdr:colOff>
      <xdr:row>169</xdr:row>
      <xdr:rowOff>692221</xdr:rowOff>
    </xdr:to>
    <xdr:pic>
      <xdr:nvPicPr>
        <xdr:cNvPr id="534" name="Imagem 6" descr="Imagem 6"/>
        <xdr:cNvPicPr>
          <a:picLocks noChangeAspect="1"/>
        </xdr:cNvPicPr>
      </xdr:nvPicPr>
      <xdr:blipFill>
        <a:blip r:embed="rId148">
          <a:extLst/>
        </a:blip>
        <a:stretch>
          <a:fillRect/>
        </a:stretch>
      </xdr:blipFill>
      <xdr:spPr>
        <a:xfrm>
          <a:off x="2108200" y="134230293"/>
          <a:ext cx="514350" cy="6126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170</xdr:row>
      <xdr:rowOff>181051</xdr:rowOff>
    </xdr:from>
    <xdr:to>
      <xdr:col>4</xdr:col>
      <xdr:colOff>201403</xdr:colOff>
      <xdr:row>170</xdr:row>
      <xdr:rowOff>672246</xdr:rowOff>
    </xdr:to>
    <xdr:pic>
      <xdr:nvPicPr>
        <xdr:cNvPr id="535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2108200" y="135127441"/>
          <a:ext cx="518904" cy="49119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171</xdr:row>
      <xdr:rowOff>133431</xdr:rowOff>
    </xdr:from>
    <xdr:to>
      <xdr:col>4</xdr:col>
      <xdr:colOff>95381</xdr:colOff>
      <xdr:row>171</xdr:row>
      <xdr:rowOff>699995</xdr:rowOff>
    </xdr:to>
    <xdr:pic>
      <xdr:nvPicPr>
        <xdr:cNvPr id="536" name="Imagem 8" descr="Imagem 8"/>
        <xdr:cNvPicPr>
          <a:picLocks noChangeAspect="1"/>
        </xdr:cNvPicPr>
      </xdr:nvPicPr>
      <xdr:blipFill>
        <a:blip r:embed="rId149">
          <a:extLst/>
        </a:blip>
        <a:stretch>
          <a:fillRect/>
        </a:stretch>
      </xdr:blipFill>
      <xdr:spPr>
        <a:xfrm>
          <a:off x="2136775" y="135875476"/>
          <a:ext cx="384307" cy="56656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172</xdr:row>
      <xdr:rowOff>171536</xdr:rowOff>
    </xdr:from>
    <xdr:to>
      <xdr:col>4</xdr:col>
      <xdr:colOff>225425</xdr:colOff>
      <xdr:row>172</xdr:row>
      <xdr:rowOff>733511</xdr:rowOff>
    </xdr:to>
    <xdr:pic>
      <xdr:nvPicPr>
        <xdr:cNvPr id="537" name="Imagem 9" descr="Imagem 9"/>
        <xdr:cNvPicPr>
          <a:picLocks noChangeAspect="1"/>
        </xdr:cNvPicPr>
      </xdr:nvPicPr>
      <xdr:blipFill>
        <a:blip r:embed="rId150">
          <a:extLst/>
        </a:blip>
        <a:stretch>
          <a:fillRect/>
        </a:stretch>
      </xdr:blipFill>
      <xdr:spPr>
        <a:xfrm>
          <a:off x="2089150" y="136709236"/>
          <a:ext cx="561975" cy="5619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314325</xdr:colOff>
      <xdr:row>173</xdr:row>
      <xdr:rowOff>104866</xdr:rowOff>
    </xdr:from>
    <xdr:to>
      <xdr:col>4</xdr:col>
      <xdr:colOff>273050</xdr:colOff>
      <xdr:row>173</xdr:row>
      <xdr:rowOff>685891</xdr:rowOff>
    </xdr:to>
    <xdr:pic>
      <xdr:nvPicPr>
        <xdr:cNvPr id="538" name="Imagem 10" descr="Imagem 10"/>
        <xdr:cNvPicPr>
          <a:picLocks noChangeAspect="1"/>
        </xdr:cNvPicPr>
      </xdr:nvPicPr>
      <xdr:blipFill>
        <a:blip r:embed="rId151">
          <a:extLst/>
        </a:blip>
        <a:stretch>
          <a:fillRect/>
        </a:stretch>
      </xdr:blipFill>
      <xdr:spPr>
        <a:xfrm>
          <a:off x="2117725" y="137438221"/>
          <a:ext cx="581025" cy="5810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174</xdr:row>
      <xdr:rowOff>194863</xdr:rowOff>
    </xdr:from>
    <xdr:to>
      <xdr:col>4</xdr:col>
      <xdr:colOff>149225</xdr:colOff>
      <xdr:row>174</xdr:row>
      <xdr:rowOff>681126</xdr:rowOff>
    </xdr:to>
    <xdr:pic>
      <xdr:nvPicPr>
        <xdr:cNvPr id="539" name="Imagem 11" descr="Imagem 11"/>
        <xdr:cNvPicPr>
          <a:picLocks noChangeAspect="1"/>
        </xdr:cNvPicPr>
      </xdr:nvPicPr>
      <xdr:blipFill>
        <a:blip r:embed="rId152">
          <a:extLst/>
        </a:blip>
        <a:stretch>
          <a:fillRect/>
        </a:stretch>
      </xdr:blipFill>
      <xdr:spPr>
        <a:xfrm>
          <a:off x="2089150" y="138323873"/>
          <a:ext cx="485775" cy="4862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175</xdr:row>
      <xdr:rowOff>123926</xdr:rowOff>
    </xdr:from>
    <xdr:to>
      <xdr:col>4</xdr:col>
      <xdr:colOff>188261</xdr:colOff>
      <xdr:row>175</xdr:row>
      <xdr:rowOff>719896</xdr:rowOff>
    </xdr:to>
    <xdr:pic>
      <xdr:nvPicPr>
        <xdr:cNvPr id="540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984375" y="139048591"/>
          <a:ext cx="629587" cy="5959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176</xdr:row>
      <xdr:rowOff>189974</xdr:rowOff>
    </xdr:from>
    <xdr:to>
      <xdr:col>4</xdr:col>
      <xdr:colOff>358775</xdr:colOff>
      <xdr:row>176</xdr:row>
      <xdr:rowOff>766869</xdr:rowOff>
    </xdr:to>
    <xdr:pic>
      <xdr:nvPicPr>
        <xdr:cNvPr id="541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032000" y="139910294"/>
          <a:ext cx="752475" cy="57689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177</xdr:row>
      <xdr:rowOff>99578</xdr:rowOff>
    </xdr:from>
    <xdr:to>
      <xdr:col>4</xdr:col>
      <xdr:colOff>225425</xdr:colOff>
      <xdr:row>177</xdr:row>
      <xdr:rowOff>681378</xdr:rowOff>
    </xdr:to>
    <xdr:pic>
      <xdr:nvPicPr>
        <xdr:cNvPr id="542" name="Imagem 12" descr="Imagem 12"/>
        <xdr:cNvPicPr>
          <a:picLocks noChangeAspect="1"/>
        </xdr:cNvPicPr>
      </xdr:nvPicPr>
      <xdr:blipFill>
        <a:blip r:embed="rId153">
          <a:extLst/>
        </a:blip>
        <a:stretch>
          <a:fillRect/>
        </a:stretch>
      </xdr:blipFill>
      <xdr:spPr>
        <a:xfrm>
          <a:off x="2070100" y="140615553"/>
          <a:ext cx="581025" cy="5818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178</xdr:row>
      <xdr:rowOff>70871</xdr:rowOff>
    </xdr:from>
    <xdr:to>
      <xdr:col>4</xdr:col>
      <xdr:colOff>196850</xdr:colOff>
      <xdr:row>178</xdr:row>
      <xdr:rowOff>583770</xdr:rowOff>
    </xdr:to>
    <xdr:pic>
      <xdr:nvPicPr>
        <xdr:cNvPr id="543" name="Imagem 15" descr="Imagem 15"/>
        <xdr:cNvPicPr>
          <a:picLocks noChangeAspect="1"/>
        </xdr:cNvPicPr>
      </xdr:nvPicPr>
      <xdr:blipFill>
        <a:blip r:embed="rId154">
          <a:extLst/>
        </a:blip>
        <a:stretch>
          <a:fillRect/>
        </a:stretch>
      </xdr:blipFill>
      <xdr:spPr>
        <a:xfrm>
          <a:off x="2089150" y="141382501"/>
          <a:ext cx="533401" cy="51290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179</xdr:row>
      <xdr:rowOff>162852</xdr:rowOff>
    </xdr:from>
    <xdr:to>
      <xdr:col>4</xdr:col>
      <xdr:colOff>244474</xdr:colOff>
      <xdr:row>179</xdr:row>
      <xdr:rowOff>744292</xdr:rowOff>
    </xdr:to>
    <xdr:pic>
      <xdr:nvPicPr>
        <xdr:cNvPr id="544" name="Imagem 5" descr="Imagem 5"/>
        <xdr:cNvPicPr>
          <a:picLocks noChangeAspect="1"/>
        </xdr:cNvPicPr>
      </xdr:nvPicPr>
      <xdr:blipFill>
        <a:blip r:embed="rId155">
          <a:extLst/>
        </a:blip>
        <a:stretch>
          <a:fillRect/>
        </a:stretch>
      </xdr:blipFill>
      <xdr:spPr>
        <a:xfrm>
          <a:off x="2089150" y="142270137"/>
          <a:ext cx="581025" cy="58144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180</xdr:row>
      <xdr:rowOff>152526</xdr:rowOff>
    </xdr:from>
    <xdr:to>
      <xdr:col>4</xdr:col>
      <xdr:colOff>222063</xdr:colOff>
      <xdr:row>180</xdr:row>
      <xdr:rowOff>672296</xdr:rowOff>
    </xdr:to>
    <xdr:pic>
      <xdr:nvPicPr>
        <xdr:cNvPr id="545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2098675" y="143055466"/>
          <a:ext cx="549089" cy="5197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181</xdr:row>
      <xdr:rowOff>140786</xdr:rowOff>
    </xdr:from>
    <xdr:to>
      <xdr:col>4</xdr:col>
      <xdr:colOff>368300</xdr:colOff>
      <xdr:row>181</xdr:row>
      <xdr:rowOff>681169</xdr:rowOff>
    </xdr:to>
    <xdr:pic>
      <xdr:nvPicPr>
        <xdr:cNvPr id="546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089150" y="143839381"/>
          <a:ext cx="704851" cy="54038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182</xdr:row>
      <xdr:rowOff>154644</xdr:rowOff>
    </xdr:from>
    <xdr:to>
      <xdr:col>4</xdr:col>
      <xdr:colOff>196850</xdr:colOff>
      <xdr:row>182</xdr:row>
      <xdr:rowOff>656183</xdr:rowOff>
    </xdr:to>
    <xdr:pic>
      <xdr:nvPicPr>
        <xdr:cNvPr id="547" name="Imagem 51" descr="Imagem 51"/>
        <xdr:cNvPicPr>
          <a:picLocks noChangeAspect="1"/>
        </xdr:cNvPicPr>
      </xdr:nvPicPr>
      <xdr:blipFill>
        <a:blip r:embed="rId156">
          <a:extLst/>
        </a:blip>
        <a:stretch>
          <a:fillRect/>
        </a:stretch>
      </xdr:blipFill>
      <xdr:spPr>
        <a:xfrm>
          <a:off x="2032000" y="144648894"/>
          <a:ext cx="590551" cy="50154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183</xdr:row>
      <xdr:rowOff>53161</xdr:rowOff>
    </xdr:from>
    <xdr:to>
      <xdr:col>4</xdr:col>
      <xdr:colOff>368300</xdr:colOff>
      <xdr:row>183</xdr:row>
      <xdr:rowOff>644666</xdr:rowOff>
    </xdr:to>
    <xdr:pic>
      <xdr:nvPicPr>
        <xdr:cNvPr id="548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022475" y="145343066"/>
          <a:ext cx="771525" cy="59150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314325</xdr:colOff>
      <xdr:row>184</xdr:row>
      <xdr:rowOff>104288</xdr:rowOff>
    </xdr:from>
    <xdr:to>
      <xdr:col>4</xdr:col>
      <xdr:colOff>396875</xdr:colOff>
      <xdr:row>184</xdr:row>
      <xdr:rowOff>644671</xdr:rowOff>
    </xdr:to>
    <xdr:pic>
      <xdr:nvPicPr>
        <xdr:cNvPr id="549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117725" y="146189848"/>
          <a:ext cx="704850" cy="54038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185</xdr:row>
      <xdr:rowOff>83470</xdr:rowOff>
    </xdr:from>
    <xdr:to>
      <xdr:col>4</xdr:col>
      <xdr:colOff>273050</xdr:colOff>
      <xdr:row>185</xdr:row>
      <xdr:rowOff>679601</xdr:rowOff>
    </xdr:to>
    <xdr:pic>
      <xdr:nvPicPr>
        <xdr:cNvPr id="550" name="Imagem 28" descr="Imagem 28"/>
        <xdr:cNvPicPr>
          <a:picLocks noChangeAspect="1"/>
        </xdr:cNvPicPr>
      </xdr:nvPicPr>
      <xdr:blipFill>
        <a:blip r:embed="rId157">
          <a:extLst/>
        </a:blip>
        <a:stretch>
          <a:fillRect/>
        </a:stretch>
      </xdr:blipFill>
      <xdr:spPr>
        <a:xfrm>
          <a:off x="2041525" y="146964685"/>
          <a:ext cx="657225" cy="59613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186</xdr:row>
      <xdr:rowOff>181131</xdr:rowOff>
    </xdr:from>
    <xdr:to>
      <xdr:col>4</xdr:col>
      <xdr:colOff>285810</xdr:colOff>
      <xdr:row>186</xdr:row>
      <xdr:rowOff>708181</xdr:rowOff>
    </xdr:to>
    <xdr:pic>
      <xdr:nvPicPr>
        <xdr:cNvPr id="551" name="Imagem 29" descr="Imagem 29"/>
        <xdr:cNvPicPr>
          <a:picLocks noChangeAspect="1"/>
        </xdr:cNvPicPr>
      </xdr:nvPicPr>
      <xdr:blipFill>
        <a:blip r:embed="rId158">
          <a:extLst/>
        </a:blip>
        <a:stretch>
          <a:fillRect/>
        </a:stretch>
      </xdr:blipFill>
      <xdr:spPr>
        <a:xfrm>
          <a:off x="2070100" y="147858001"/>
          <a:ext cx="641411" cy="5270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187</xdr:row>
      <xdr:rowOff>51199</xdr:rowOff>
    </xdr:from>
    <xdr:to>
      <xdr:col>4</xdr:col>
      <xdr:colOff>282575</xdr:colOff>
      <xdr:row>187</xdr:row>
      <xdr:rowOff>679601</xdr:rowOff>
    </xdr:to>
    <xdr:pic>
      <xdr:nvPicPr>
        <xdr:cNvPr id="552" name="Imagem 50" descr="Imagem 50"/>
        <xdr:cNvPicPr>
          <a:picLocks noChangeAspect="1"/>
        </xdr:cNvPicPr>
      </xdr:nvPicPr>
      <xdr:blipFill>
        <a:blip r:embed="rId159">
          <a:extLst/>
        </a:blip>
        <a:stretch>
          <a:fillRect/>
        </a:stretch>
      </xdr:blipFill>
      <xdr:spPr>
        <a:xfrm>
          <a:off x="2051050" y="148526264"/>
          <a:ext cx="657225" cy="62840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188</xdr:row>
      <xdr:rowOff>193188</xdr:rowOff>
    </xdr:from>
    <xdr:to>
      <xdr:col>4</xdr:col>
      <xdr:colOff>225425</xdr:colOff>
      <xdr:row>188</xdr:row>
      <xdr:rowOff>624033</xdr:rowOff>
    </xdr:to>
    <xdr:pic>
      <xdr:nvPicPr>
        <xdr:cNvPr id="553" name="Imagem 50" descr="Imagem 50"/>
        <xdr:cNvPicPr>
          <a:picLocks noChangeAspect="1"/>
        </xdr:cNvPicPr>
      </xdr:nvPicPr>
      <xdr:blipFill>
        <a:blip r:embed="rId160">
          <a:extLst/>
        </a:blip>
        <a:stretch>
          <a:fillRect/>
        </a:stretch>
      </xdr:blipFill>
      <xdr:spPr>
        <a:xfrm>
          <a:off x="2089150" y="149466448"/>
          <a:ext cx="561975" cy="43084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189</xdr:row>
      <xdr:rowOff>144740</xdr:rowOff>
    </xdr:from>
    <xdr:to>
      <xdr:col>4</xdr:col>
      <xdr:colOff>206375</xdr:colOff>
      <xdr:row>189</xdr:row>
      <xdr:rowOff>704991</xdr:rowOff>
    </xdr:to>
    <xdr:pic>
      <xdr:nvPicPr>
        <xdr:cNvPr id="554" name="Imagem 32" descr="Imagem 32"/>
        <xdr:cNvPicPr>
          <a:picLocks noChangeAspect="1"/>
        </xdr:cNvPicPr>
      </xdr:nvPicPr>
      <xdr:blipFill>
        <a:blip r:embed="rId161">
          <a:extLst/>
        </a:blip>
        <a:stretch>
          <a:fillRect/>
        </a:stretch>
      </xdr:blipFill>
      <xdr:spPr>
        <a:xfrm>
          <a:off x="2070100" y="150216195"/>
          <a:ext cx="561975" cy="56025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190</xdr:row>
      <xdr:rowOff>162061</xdr:rowOff>
    </xdr:from>
    <xdr:to>
      <xdr:col>4</xdr:col>
      <xdr:colOff>196850</xdr:colOff>
      <xdr:row>190</xdr:row>
      <xdr:rowOff>695461</xdr:rowOff>
    </xdr:to>
    <xdr:pic>
      <xdr:nvPicPr>
        <xdr:cNvPr id="555" name="Imagem 34" descr="Imagem 34"/>
        <xdr:cNvPicPr>
          <a:picLocks noChangeAspect="1"/>
        </xdr:cNvPicPr>
      </xdr:nvPicPr>
      <xdr:blipFill>
        <a:blip r:embed="rId162">
          <a:extLst/>
        </a:blip>
        <a:stretch>
          <a:fillRect/>
        </a:stretch>
      </xdr:blipFill>
      <xdr:spPr>
        <a:xfrm>
          <a:off x="2089150" y="151031711"/>
          <a:ext cx="533400" cy="5334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191</xdr:row>
      <xdr:rowOff>200156</xdr:rowOff>
    </xdr:from>
    <xdr:to>
      <xdr:col>4</xdr:col>
      <xdr:colOff>149225</xdr:colOff>
      <xdr:row>191</xdr:row>
      <xdr:rowOff>704981</xdr:rowOff>
    </xdr:to>
    <xdr:pic>
      <xdr:nvPicPr>
        <xdr:cNvPr id="556" name="Imagem 35" descr="Imagem 35"/>
        <xdr:cNvPicPr>
          <a:picLocks noChangeAspect="1"/>
        </xdr:cNvPicPr>
      </xdr:nvPicPr>
      <xdr:blipFill>
        <a:blip r:embed="rId163">
          <a:extLst/>
        </a:blip>
        <a:stretch>
          <a:fillRect/>
        </a:stretch>
      </xdr:blipFill>
      <xdr:spPr>
        <a:xfrm>
          <a:off x="2070100" y="151868001"/>
          <a:ext cx="504825" cy="5048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192</xdr:row>
      <xdr:rowOff>143348</xdr:rowOff>
    </xdr:from>
    <xdr:to>
      <xdr:col>4</xdr:col>
      <xdr:colOff>187325</xdr:colOff>
      <xdr:row>192</xdr:row>
      <xdr:rowOff>675806</xdr:rowOff>
    </xdr:to>
    <xdr:pic>
      <xdr:nvPicPr>
        <xdr:cNvPr id="557" name="Imagem 37" descr="Imagem 37"/>
        <xdr:cNvPicPr>
          <a:picLocks noChangeAspect="1"/>
        </xdr:cNvPicPr>
      </xdr:nvPicPr>
      <xdr:blipFill>
        <a:blip r:embed="rId164">
          <a:extLst/>
        </a:blip>
        <a:stretch>
          <a:fillRect/>
        </a:stretch>
      </xdr:blipFill>
      <xdr:spPr>
        <a:xfrm>
          <a:off x="2098675" y="152609388"/>
          <a:ext cx="514351" cy="53245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342900</xdr:colOff>
      <xdr:row>193</xdr:row>
      <xdr:rowOff>118911</xdr:rowOff>
    </xdr:from>
    <xdr:to>
      <xdr:col>4</xdr:col>
      <xdr:colOff>282575</xdr:colOff>
      <xdr:row>193</xdr:row>
      <xdr:rowOff>737949</xdr:rowOff>
    </xdr:to>
    <xdr:pic>
      <xdr:nvPicPr>
        <xdr:cNvPr id="558" name="Imagem 38" descr="Imagem 38"/>
        <xdr:cNvPicPr>
          <a:picLocks noChangeAspect="1"/>
        </xdr:cNvPicPr>
      </xdr:nvPicPr>
      <xdr:blipFill>
        <a:blip r:embed="rId165">
          <a:extLst/>
        </a:blip>
        <a:stretch>
          <a:fillRect/>
        </a:stretch>
      </xdr:blipFill>
      <xdr:spPr>
        <a:xfrm>
          <a:off x="2146300" y="153383146"/>
          <a:ext cx="561975" cy="6190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194</xdr:row>
      <xdr:rowOff>109513</xdr:rowOff>
    </xdr:from>
    <xdr:to>
      <xdr:col>4</xdr:col>
      <xdr:colOff>301625</xdr:colOff>
      <xdr:row>194</xdr:row>
      <xdr:rowOff>739887</xdr:rowOff>
    </xdr:to>
    <xdr:pic>
      <xdr:nvPicPr>
        <xdr:cNvPr id="559" name="Imagem 40" descr="Imagem 40"/>
        <xdr:cNvPicPr>
          <a:picLocks noChangeAspect="1"/>
        </xdr:cNvPicPr>
      </xdr:nvPicPr>
      <xdr:blipFill>
        <a:blip r:embed="rId166">
          <a:extLst/>
        </a:blip>
        <a:srcRect l="12864" t="13450" r="11111" b="12280"/>
        <a:stretch>
          <a:fillRect/>
        </a:stretch>
      </xdr:blipFill>
      <xdr:spPr>
        <a:xfrm>
          <a:off x="2089150" y="154171943"/>
          <a:ext cx="638176" cy="6303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195</xdr:row>
      <xdr:rowOff>102629</xdr:rowOff>
    </xdr:from>
    <xdr:to>
      <xdr:col>4</xdr:col>
      <xdr:colOff>177800</xdr:colOff>
      <xdr:row>195</xdr:row>
      <xdr:rowOff>681161</xdr:rowOff>
    </xdr:to>
    <xdr:pic>
      <xdr:nvPicPr>
        <xdr:cNvPr id="560" name="Imagem 20" descr="Imagem 20"/>
        <xdr:cNvPicPr>
          <a:picLocks noChangeAspect="1"/>
        </xdr:cNvPicPr>
      </xdr:nvPicPr>
      <xdr:blipFill>
        <a:blip r:embed="rId167">
          <a:extLst/>
        </a:blip>
        <a:stretch>
          <a:fillRect/>
        </a:stretch>
      </xdr:blipFill>
      <xdr:spPr>
        <a:xfrm>
          <a:off x="2022475" y="154963254"/>
          <a:ext cx="581025" cy="57853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196</xdr:row>
      <xdr:rowOff>104881</xdr:rowOff>
    </xdr:from>
    <xdr:to>
      <xdr:col>4</xdr:col>
      <xdr:colOff>263525</xdr:colOff>
      <xdr:row>196</xdr:row>
      <xdr:rowOff>762106</xdr:rowOff>
    </xdr:to>
    <xdr:pic>
      <xdr:nvPicPr>
        <xdr:cNvPr id="561" name="Imagem 21" descr="Imagem 21"/>
        <xdr:cNvPicPr>
          <a:picLocks noChangeAspect="1"/>
        </xdr:cNvPicPr>
      </xdr:nvPicPr>
      <xdr:blipFill>
        <a:blip r:embed="rId168">
          <a:extLst/>
        </a:blip>
        <a:stretch>
          <a:fillRect/>
        </a:stretch>
      </xdr:blipFill>
      <xdr:spPr>
        <a:xfrm>
          <a:off x="2032000" y="155763701"/>
          <a:ext cx="657225" cy="6572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197</xdr:row>
      <xdr:rowOff>66776</xdr:rowOff>
    </xdr:from>
    <xdr:to>
      <xdr:col>4</xdr:col>
      <xdr:colOff>277812</xdr:colOff>
      <xdr:row>197</xdr:row>
      <xdr:rowOff>728764</xdr:rowOff>
    </xdr:to>
    <xdr:pic>
      <xdr:nvPicPr>
        <xdr:cNvPr id="562" name="Imagem 22" descr="Imagem 22"/>
        <xdr:cNvPicPr>
          <a:picLocks noChangeAspect="1"/>
        </xdr:cNvPicPr>
      </xdr:nvPicPr>
      <xdr:blipFill>
        <a:blip r:embed="rId169">
          <a:extLst/>
        </a:blip>
        <a:stretch>
          <a:fillRect/>
        </a:stretch>
      </xdr:blipFill>
      <xdr:spPr>
        <a:xfrm>
          <a:off x="2041525" y="156523791"/>
          <a:ext cx="661988" cy="6619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198</xdr:row>
      <xdr:rowOff>118849</xdr:rowOff>
    </xdr:from>
    <xdr:to>
      <xdr:col>4</xdr:col>
      <xdr:colOff>292100</xdr:colOff>
      <xdr:row>198</xdr:row>
      <xdr:rowOff>730011</xdr:rowOff>
    </xdr:to>
    <xdr:pic>
      <xdr:nvPicPr>
        <xdr:cNvPr id="563" name="Imagem 33" descr="Imagem 33"/>
        <xdr:cNvPicPr>
          <a:picLocks noChangeAspect="1"/>
        </xdr:cNvPicPr>
      </xdr:nvPicPr>
      <xdr:blipFill>
        <a:blip r:embed="rId170">
          <a:extLst/>
        </a:blip>
        <a:stretch>
          <a:fillRect/>
        </a:stretch>
      </xdr:blipFill>
      <xdr:spPr>
        <a:xfrm>
          <a:off x="1993900" y="157374059"/>
          <a:ext cx="723901" cy="6111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199</xdr:row>
      <xdr:rowOff>145819</xdr:rowOff>
    </xdr:from>
    <xdr:to>
      <xdr:col>4</xdr:col>
      <xdr:colOff>349250</xdr:colOff>
      <xdr:row>199</xdr:row>
      <xdr:rowOff>671604</xdr:rowOff>
    </xdr:to>
    <xdr:pic>
      <xdr:nvPicPr>
        <xdr:cNvPr id="564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089150" y="158199224"/>
          <a:ext cx="685801" cy="5257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200</xdr:row>
      <xdr:rowOff>197259</xdr:rowOff>
    </xdr:from>
    <xdr:to>
      <xdr:col>4</xdr:col>
      <xdr:colOff>377825</xdr:colOff>
      <xdr:row>200</xdr:row>
      <xdr:rowOff>730336</xdr:rowOff>
    </xdr:to>
    <xdr:pic>
      <xdr:nvPicPr>
        <xdr:cNvPr id="565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108200" y="159048859"/>
          <a:ext cx="695325" cy="53307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201</xdr:row>
      <xdr:rowOff>127714</xdr:rowOff>
    </xdr:from>
    <xdr:to>
      <xdr:col>4</xdr:col>
      <xdr:colOff>377825</xdr:colOff>
      <xdr:row>201</xdr:row>
      <xdr:rowOff>682706</xdr:rowOff>
    </xdr:to>
    <xdr:pic>
      <xdr:nvPicPr>
        <xdr:cNvPr id="566" name="Imagem 50" descr="Imagem 50"/>
        <xdr:cNvPicPr>
          <a:picLocks noChangeAspect="1"/>
        </xdr:cNvPicPr>
      </xdr:nvPicPr>
      <xdr:blipFill>
        <a:blip r:embed="rId42">
          <a:extLst/>
        </a:blip>
        <a:stretch>
          <a:fillRect/>
        </a:stretch>
      </xdr:blipFill>
      <xdr:spPr>
        <a:xfrm>
          <a:off x="2079625" y="159777509"/>
          <a:ext cx="723901" cy="55499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202</xdr:row>
      <xdr:rowOff>149649</xdr:rowOff>
    </xdr:from>
    <xdr:to>
      <xdr:col>4</xdr:col>
      <xdr:colOff>339725</xdr:colOff>
      <xdr:row>202</xdr:row>
      <xdr:rowOff>736202</xdr:rowOff>
    </xdr:to>
    <xdr:pic>
      <xdr:nvPicPr>
        <xdr:cNvPr id="567" name="Imagem 44" descr="Imagem 44"/>
        <xdr:cNvPicPr>
          <a:picLocks noChangeAspect="1"/>
        </xdr:cNvPicPr>
      </xdr:nvPicPr>
      <xdr:blipFill>
        <a:blip r:embed="rId171">
          <a:extLst/>
        </a:blip>
        <a:stretch>
          <a:fillRect/>
        </a:stretch>
      </xdr:blipFill>
      <xdr:spPr>
        <a:xfrm>
          <a:off x="2136775" y="160597639"/>
          <a:ext cx="628651" cy="58655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361950</xdr:colOff>
      <xdr:row>203</xdr:row>
      <xdr:rowOff>113937</xdr:rowOff>
    </xdr:from>
    <xdr:to>
      <xdr:col>4</xdr:col>
      <xdr:colOff>339725</xdr:colOff>
      <xdr:row>203</xdr:row>
      <xdr:rowOff>714441</xdr:rowOff>
    </xdr:to>
    <xdr:pic>
      <xdr:nvPicPr>
        <xdr:cNvPr id="568" name="Imagem 45" descr="Imagem 45"/>
        <xdr:cNvPicPr>
          <a:picLocks noChangeAspect="1"/>
        </xdr:cNvPicPr>
      </xdr:nvPicPr>
      <xdr:blipFill>
        <a:blip r:embed="rId145">
          <a:extLst/>
        </a:blip>
        <a:stretch>
          <a:fillRect/>
        </a:stretch>
      </xdr:blipFill>
      <xdr:spPr>
        <a:xfrm>
          <a:off x="2165350" y="161360122"/>
          <a:ext cx="600075" cy="60050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204</xdr:row>
      <xdr:rowOff>57216</xdr:rowOff>
    </xdr:from>
    <xdr:to>
      <xdr:col>4</xdr:col>
      <xdr:colOff>254029</xdr:colOff>
      <xdr:row>204</xdr:row>
      <xdr:rowOff>738254</xdr:rowOff>
    </xdr:to>
    <xdr:pic>
      <xdr:nvPicPr>
        <xdr:cNvPr id="569" name="Imagem 46" descr="Imagem 46"/>
        <xdr:cNvPicPr>
          <a:picLocks noChangeAspect="1"/>
        </xdr:cNvPicPr>
      </xdr:nvPicPr>
      <xdr:blipFill>
        <a:blip r:embed="rId172">
          <a:extLst/>
        </a:blip>
        <a:stretch>
          <a:fillRect/>
        </a:stretch>
      </xdr:blipFill>
      <xdr:spPr>
        <a:xfrm>
          <a:off x="2108200" y="162101596"/>
          <a:ext cx="571530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205</xdr:row>
      <xdr:rowOff>95312</xdr:rowOff>
    </xdr:from>
    <xdr:to>
      <xdr:col>4</xdr:col>
      <xdr:colOff>234979</xdr:colOff>
      <xdr:row>205</xdr:row>
      <xdr:rowOff>776349</xdr:rowOff>
    </xdr:to>
    <xdr:pic>
      <xdr:nvPicPr>
        <xdr:cNvPr id="570" name="Imagem 47" descr="Imagem 47"/>
        <xdr:cNvPicPr>
          <a:picLocks noChangeAspect="1"/>
        </xdr:cNvPicPr>
      </xdr:nvPicPr>
      <xdr:blipFill>
        <a:blip r:embed="rId172">
          <a:extLst/>
        </a:blip>
        <a:stretch>
          <a:fillRect/>
        </a:stretch>
      </xdr:blipFill>
      <xdr:spPr>
        <a:xfrm>
          <a:off x="2089150" y="162937887"/>
          <a:ext cx="571530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314325</xdr:colOff>
      <xdr:row>206</xdr:row>
      <xdr:rowOff>76257</xdr:rowOff>
    </xdr:from>
    <xdr:to>
      <xdr:col>4</xdr:col>
      <xdr:colOff>339724</xdr:colOff>
      <xdr:row>206</xdr:row>
      <xdr:rowOff>723957</xdr:rowOff>
    </xdr:to>
    <xdr:pic>
      <xdr:nvPicPr>
        <xdr:cNvPr id="571" name="Imagem 48" descr="Imagem 48"/>
        <xdr:cNvPicPr>
          <a:picLocks noChangeAspect="1"/>
        </xdr:cNvPicPr>
      </xdr:nvPicPr>
      <xdr:blipFill>
        <a:blip r:embed="rId173">
          <a:extLst/>
        </a:blip>
        <a:stretch>
          <a:fillRect/>
        </a:stretch>
      </xdr:blipFill>
      <xdr:spPr>
        <a:xfrm>
          <a:off x="2117725" y="163717027"/>
          <a:ext cx="647700" cy="6477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207</xdr:row>
      <xdr:rowOff>197906</xdr:rowOff>
    </xdr:from>
    <xdr:to>
      <xdr:col>4</xdr:col>
      <xdr:colOff>244475</xdr:colOff>
      <xdr:row>207</xdr:row>
      <xdr:rowOff>738896</xdr:rowOff>
    </xdr:to>
    <xdr:pic>
      <xdr:nvPicPr>
        <xdr:cNvPr id="572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2098675" y="164636871"/>
          <a:ext cx="571500" cy="54099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208</xdr:row>
      <xdr:rowOff>85772</xdr:rowOff>
    </xdr:from>
    <xdr:to>
      <xdr:col>4</xdr:col>
      <xdr:colOff>346941</xdr:colOff>
      <xdr:row>208</xdr:row>
      <xdr:rowOff>679373</xdr:rowOff>
    </xdr:to>
    <xdr:pic>
      <xdr:nvPicPr>
        <xdr:cNvPr id="573" name="Imagem 49" descr="Imagem 49"/>
        <xdr:cNvPicPr>
          <a:picLocks noChangeAspect="1"/>
        </xdr:cNvPicPr>
      </xdr:nvPicPr>
      <xdr:blipFill>
        <a:blip r:embed="rId174">
          <a:extLst/>
        </a:blip>
        <a:stretch>
          <a:fillRect/>
        </a:stretch>
      </xdr:blipFill>
      <xdr:spPr>
        <a:xfrm>
          <a:off x="2012950" y="165322932"/>
          <a:ext cx="759692" cy="5936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209</xdr:row>
      <xdr:rowOff>142532</xdr:rowOff>
    </xdr:from>
    <xdr:to>
      <xdr:col>4</xdr:col>
      <xdr:colOff>263525</xdr:colOff>
      <xdr:row>209</xdr:row>
      <xdr:rowOff>727117</xdr:rowOff>
    </xdr:to>
    <xdr:pic>
      <xdr:nvPicPr>
        <xdr:cNvPr id="574" name="Imagem 51" descr="Imagem 51"/>
        <xdr:cNvPicPr>
          <a:picLocks noChangeAspect="1"/>
        </xdr:cNvPicPr>
      </xdr:nvPicPr>
      <xdr:blipFill>
        <a:blip r:embed="rId175">
          <a:extLst/>
        </a:blip>
        <a:stretch>
          <a:fillRect/>
        </a:stretch>
      </xdr:blipFill>
      <xdr:spPr>
        <a:xfrm>
          <a:off x="2136775" y="166177887"/>
          <a:ext cx="552450" cy="5845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210</xdr:row>
      <xdr:rowOff>127471</xdr:rowOff>
    </xdr:from>
    <xdr:to>
      <xdr:col>4</xdr:col>
      <xdr:colOff>158750</xdr:colOff>
      <xdr:row>210</xdr:row>
      <xdr:rowOff>643753</xdr:rowOff>
    </xdr:to>
    <xdr:pic>
      <xdr:nvPicPr>
        <xdr:cNvPr id="575" name="Imagem 52" descr="Imagem 52"/>
        <xdr:cNvPicPr>
          <a:picLocks noChangeAspect="1"/>
        </xdr:cNvPicPr>
      </xdr:nvPicPr>
      <xdr:blipFill>
        <a:blip r:embed="rId176">
          <a:extLst/>
        </a:blip>
        <a:stretch>
          <a:fillRect/>
        </a:stretch>
      </xdr:blipFill>
      <xdr:spPr>
        <a:xfrm>
          <a:off x="2070100" y="166961021"/>
          <a:ext cx="514351" cy="51628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352425</xdr:colOff>
      <xdr:row>211</xdr:row>
      <xdr:rowOff>114332</xdr:rowOff>
    </xdr:from>
    <xdr:to>
      <xdr:col>4</xdr:col>
      <xdr:colOff>273050</xdr:colOff>
      <xdr:row>211</xdr:row>
      <xdr:rowOff>657257</xdr:rowOff>
    </xdr:to>
    <xdr:pic>
      <xdr:nvPicPr>
        <xdr:cNvPr id="576" name="Imagem 54" descr="Imagem 54"/>
        <xdr:cNvPicPr>
          <a:picLocks noChangeAspect="1"/>
        </xdr:cNvPicPr>
      </xdr:nvPicPr>
      <xdr:blipFill>
        <a:blip r:embed="rId177">
          <a:extLst/>
        </a:blip>
        <a:stretch>
          <a:fillRect/>
        </a:stretch>
      </xdr:blipFill>
      <xdr:spPr>
        <a:xfrm>
          <a:off x="2155825" y="167746077"/>
          <a:ext cx="542925" cy="5429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212</xdr:row>
      <xdr:rowOff>142902</xdr:rowOff>
    </xdr:from>
    <xdr:to>
      <xdr:col>4</xdr:col>
      <xdr:colOff>153987</xdr:colOff>
      <xdr:row>212</xdr:row>
      <xdr:rowOff>633439</xdr:rowOff>
    </xdr:to>
    <xdr:pic>
      <xdr:nvPicPr>
        <xdr:cNvPr id="577" name="Imagem 57" descr="Imagem 57"/>
        <xdr:cNvPicPr>
          <a:picLocks noChangeAspect="1"/>
        </xdr:cNvPicPr>
      </xdr:nvPicPr>
      <xdr:blipFill>
        <a:blip r:embed="rId169">
          <a:extLst/>
        </a:blip>
        <a:stretch>
          <a:fillRect/>
        </a:stretch>
      </xdr:blipFill>
      <xdr:spPr>
        <a:xfrm>
          <a:off x="2089150" y="168572842"/>
          <a:ext cx="490538" cy="4905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213</xdr:row>
      <xdr:rowOff>200047</xdr:rowOff>
    </xdr:from>
    <xdr:to>
      <xdr:col>4</xdr:col>
      <xdr:colOff>204089</xdr:colOff>
      <xdr:row>213</xdr:row>
      <xdr:rowOff>738867</xdr:rowOff>
    </xdr:to>
    <xdr:pic>
      <xdr:nvPicPr>
        <xdr:cNvPr id="578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2060575" y="169428182"/>
          <a:ext cx="569215" cy="53882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214</xdr:row>
      <xdr:rowOff>190517</xdr:rowOff>
    </xdr:from>
    <xdr:to>
      <xdr:col>4</xdr:col>
      <xdr:colOff>227134</xdr:colOff>
      <xdr:row>214</xdr:row>
      <xdr:rowOff>707571</xdr:rowOff>
    </xdr:to>
    <xdr:pic>
      <xdr:nvPicPr>
        <xdr:cNvPr id="579" name="Imagem 61" descr="Imagem 61"/>
        <xdr:cNvPicPr>
          <a:picLocks noChangeAspect="1"/>
        </xdr:cNvPicPr>
      </xdr:nvPicPr>
      <xdr:blipFill>
        <a:blip r:embed="rId171">
          <a:extLst/>
        </a:blip>
        <a:stretch>
          <a:fillRect/>
        </a:stretch>
      </xdr:blipFill>
      <xdr:spPr>
        <a:xfrm>
          <a:off x="2098675" y="170216847"/>
          <a:ext cx="554160" cy="51705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215</xdr:row>
      <xdr:rowOff>114312</xdr:rowOff>
    </xdr:from>
    <xdr:to>
      <xdr:col>4</xdr:col>
      <xdr:colOff>282575</xdr:colOff>
      <xdr:row>215</xdr:row>
      <xdr:rowOff>742962</xdr:rowOff>
    </xdr:to>
    <xdr:pic>
      <xdr:nvPicPr>
        <xdr:cNvPr id="580" name="Imagem 64" descr="Imagem 64"/>
        <xdr:cNvPicPr>
          <a:picLocks noChangeAspect="1"/>
        </xdr:cNvPicPr>
      </xdr:nvPicPr>
      <xdr:blipFill>
        <a:blip r:embed="rId178">
          <a:extLst/>
        </a:blip>
        <a:stretch>
          <a:fillRect/>
        </a:stretch>
      </xdr:blipFill>
      <xdr:spPr>
        <a:xfrm>
          <a:off x="2079625" y="170938837"/>
          <a:ext cx="628650" cy="6286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216</xdr:row>
      <xdr:rowOff>38107</xdr:rowOff>
    </xdr:from>
    <xdr:to>
      <xdr:col>4</xdr:col>
      <xdr:colOff>316585</xdr:colOff>
      <xdr:row>216</xdr:row>
      <xdr:rowOff>667005</xdr:rowOff>
    </xdr:to>
    <xdr:pic>
      <xdr:nvPicPr>
        <xdr:cNvPr id="581" name="Imagem 53" descr="Imagem 53"/>
        <xdr:cNvPicPr>
          <a:picLocks noChangeAspect="1"/>
        </xdr:cNvPicPr>
      </xdr:nvPicPr>
      <xdr:blipFill>
        <a:blip r:embed="rId179">
          <a:extLst/>
        </a:blip>
        <a:stretch>
          <a:fillRect/>
        </a:stretch>
      </xdr:blipFill>
      <xdr:spPr>
        <a:xfrm>
          <a:off x="2032000" y="171660827"/>
          <a:ext cx="710286" cy="62889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217</xdr:row>
      <xdr:rowOff>166689</xdr:rowOff>
    </xdr:from>
    <xdr:to>
      <xdr:col>4</xdr:col>
      <xdr:colOff>120650</xdr:colOff>
      <xdr:row>217</xdr:row>
      <xdr:rowOff>614365</xdr:rowOff>
    </xdr:to>
    <xdr:pic>
      <xdr:nvPicPr>
        <xdr:cNvPr id="582" name="Imagem 65" descr="Imagem 65"/>
        <xdr:cNvPicPr>
          <a:picLocks noChangeAspect="1"/>
        </xdr:cNvPicPr>
      </xdr:nvPicPr>
      <xdr:blipFill>
        <a:blip r:embed="rId180">
          <a:extLst/>
        </a:blip>
        <a:stretch>
          <a:fillRect/>
        </a:stretch>
      </xdr:blipFill>
      <xdr:spPr>
        <a:xfrm>
          <a:off x="2098675" y="172587604"/>
          <a:ext cx="447675" cy="4476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218</xdr:row>
      <xdr:rowOff>241607</xdr:rowOff>
    </xdr:from>
    <xdr:to>
      <xdr:col>4</xdr:col>
      <xdr:colOff>254000</xdr:colOff>
      <xdr:row>218</xdr:row>
      <xdr:rowOff>738185</xdr:rowOff>
    </xdr:to>
    <xdr:pic>
      <xdr:nvPicPr>
        <xdr:cNvPr id="583" name="Imagem 50" descr="Imagem 50"/>
        <xdr:cNvPicPr>
          <a:picLocks noChangeAspect="1"/>
        </xdr:cNvPicPr>
      </xdr:nvPicPr>
      <xdr:blipFill>
        <a:blip r:embed="rId181">
          <a:extLst/>
        </a:blip>
        <a:stretch>
          <a:fillRect/>
        </a:stretch>
      </xdr:blipFill>
      <xdr:spPr>
        <a:xfrm>
          <a:off x="2032000" y="173460717"/>
          <a:ext cx="647700" cy="49657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219</xdr:row>
      <xdr:rowOff>200687</xdr:rowOff>
    </xdr:from>
    <xdr:to>
      <xdr:col>4</xdr:col>
      <xdr:colOff>206375</xdr:colOff>
      <xdr:row>219</xdr:row>
      <xdr:rowOff>694139</xdr:rowOff>
    </xdr:to>
    <xdr:pic>
      <xdr:nvPicPr>
        <xdr:cNvPr id="584" name="Imagem 51" descr="Imagem 51"/>
        <xdr:cNvPicPr>
          <a:picLocks noChangeAspect="1"/>
        </xdr:cNvPicPr>
      </xdr:nvPicPr>
      <xdr:blipFill>
        <a:blip r:embed="rId182">
          <a:extLst/>
        </a:blip>
        <a:stretch>
          <a:fillRect/>
        </a:stretch>
      </xdr:blipFill>
      <xdr:spPr>
        <a:xfrm>
          <a:off x="2051050" y="174217992"/>
          <a:ext cx="581025" cy="4934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220</xdr:row>
      <xdr:rowOff>95237</xdr:rowOff>
    </xdr:from>
    <xdr:to>
      <xdr:col>4</xdr:col>
      <xdr:colOff>197577</xdr:colOff>
      <xdr:row>220</xdr:row>
      <xdr:rowOff>696469</xdr:rowOff>
    </xdr:to>
    <xdr:pic>
      <xdr:nvPicPr>
        <xdr:cNvPr id="585" name="Imagem 74" descr="Imagem 74"/>
        <xdr:cNvPicPr>
          <a:picLocks noChangeAspect="1"/>
        </xdr:cNvPicPr>
      </xdr:nvPicPr>
      <xdr:blipFill>
        <a:blip r:embed="rId183">
          <a:extLst/>
        </a:blip>
        <a:stretch>
          <a:fillRect/>
        </a:stretch>
      </xdr:blipFill>
      <xdr:spPr>
        <a:xfrm>
          <a:off x="2022475" y="174910737"/>
          <a:ext cx="600803" cy="60123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221</xdr:row>
      <xdr:rowOff>133332</xdr:rowOff>
    </xdr:from>
    <xdr:to>
      <xdr:col>4</xdr:col>
      <xdr:colOff>233577</xdr:colOff>
      <xdr:row>221</xdr:row>
      <xdr:rowOff>742932</xdr:rowOff>
    </xdr:to>
    <xdr:pic>
      <xdr:nvPicPr>
        <xdr:cNvPr id="586" name="Imagem 16" descr="Imagem 16"/>
        <xdr:cNvPicPr>
          <a:picLocks noChangeAspect="1"/>
        </xdr:cNvPicPr>
      </xdr:nvPicPr>
      <xdr:blipFill>
        <a:blip r:embed="rId184">
          <a:extLst/>
        </a:blip>
        <a:stretch>
          <a:fillRect/>
        </a:stretch>
      </xdr:blipFill>
      <xdr:spPr>
        <a:xfrm>
          <a:off x="2108200" y="175747027"/>
          <a:ext cx="551078" cy="6096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222</xdr:row>
      <xdr:rowOff>152377</xdr:rowOff>
    </xdr:from>
    <xdr:to>
      <xdr:col>4</xdr:col>
      <xdr:colOff>290043</xdr:colOff>
      <xdr:row>222</xdr:row>
      <xdr:rowOff>639740</xdr:rowOff>
    </xdr:to>
    <xdr:pic>
      <xdr:nvPicPr>
        <xdr:cNvPr id="587" name="Picture 12" descr="Picture 12"/>
        <xdr:cNvPicPr>
          <a:picLocks noChangeAspect="1"/>
        </xdr:cNvPicPr>
      </xdr:nvPicPr>
      <xdr:blipFill>
        <a:blip r:embed="rId185">
          <a:extLst/>
        </a:blip>
        <a:stretch>
          <a:fillRect/>
        </a:stretch>
      </xdr:blipFill>
      <xdr:spPr>
        <a:xfrm>
          <a:off x="1984375" y="176564267"/>
          <a:ext cx="731369" cy="4873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142875</xdr:colOff>
      <xdr:row>223</xdr:row>
      <xdr:rowOff>161897</xdr:rowOff>
    </xdr:from>
    <xdr:to>
      <xdr:col>4</xdr:col>
      <xdr:colOff>245025</xdr:colOff>
      <xdr:row>223</xdr:row>
      <xdr:rowOff>663718</xdr:rowOff>
    </xdr:to>
    <xdr:pic>
      <xdr:nvPicPr>
        <xdr:cNvPr id="588" name="Imagem 18" descr="Imagem 18"/>
        <xdr:cNvPicPr>
          <a:picLocks noChangeAspect="1"/>
        </xdr:cNvPicPr>
      </xdr:nvPicPr>
      <xdr:blipFill>
        <a:blip r:embed="rId186">
          <a:extLst/>
        </a:blip>
        <a:stretch>
          <a:fillRect/>
        </a:stretch>
      </xdr:blipFill>
      <xdr:spPr>
        <a:xfrm>
          <a:off x="1946275" y="177371982"/>
          <a:ext cx="724451" cy="50182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224</xdr:row>
      <xdr:rowOff>80930</xdr:rowOff>
    </xdr:from>
    <xdr:to>
      <xdr:col>4</xdr:col>
      <xdr:colOff>292100</xdr:colOff>
      <xdr:row>224</xdr:row>
      <xdr:rowOff>690530</xdr:rowOff>
    </xdr:to>
    <xdr:pic>
      <xdr:nvPicPr>
        <xdr:cNvPr id="589" name="Imagem 39" descr="Imagem 39"/>
        <xdr:cNvPicPr>
          <a:picLocks noChangeAspect="1"/>
        </xdr:cNvPicPr>
      </xdr:nvPicPr>
      <xdr:blipFill>
        <a:blip r:embed="rId169">
          <a:extLst/>
        </a:blip>
        <a:stretch>
          <a:fillRect/>
        </a:stretch>
      </xdr:blipFill>
      <xdr:spPr>
        <a:xfrm>
          <a:off x="2108200" y="178089210"/>
          <a:ext cx="609601" cy="6096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152400</xdr:colOff>
      <xdr:row>225</xdr:row>
      <xdr:rowOff>95212</xdr:rowOff>
    </xdr:from>
    <xdr:to>
      <xdr:col>4</xdr:col>
      <xdr:colOff>297100</xdr:colOff>
      <xdr:row>225</xdr:row>
      <xdr:rowOff>672988</xdr:rowOff>
    </xdr:to>
    <xdr:pic>
      <xdr:nvPicPr>
        <xdr:cNvPr id="590" name="Imagem 55" descr="Imagem 55"/>
        <xdr:cNvPicPr>
          <a:picLocks noChangeAspect="1"/>
        </xdr:cNvPicPr>
      </xdr:nvPicPr>
      <xdr:blipFill>
        <a:blip r:embed="rId187">
          <a:extLst/>
        </a:blip>
        <a:stretch>
          <a:fillRect/>
        </a:stretch>
      </xdr:blipFill>
      <xdr:spPr>
        <a:xfrm>
          <a:off x="1955800" y="178901687"/>
          <a:ext cx="767001" cy="57777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226</xdr:row>
      <xdr:rowOff>123782</xdr:rowOff>
    </xdr:from>
    <xdr:to>
      <xdr:col>4</xdr:col>
      <xdr:colOff>387646</xdr:colOff>
      <xdr:row>226</xdr:row>
      <xdr:rowOff>700045</xdr:rowOff>
    </xdr:to>
    <xdr:pic>
      <xdr:nvPicPr>
        <xdr:cNvPr id="591" name="Imagem 56" descr="Imagem 56"/>
        <xdr:cNvPicPr>
          <a:picLocks noChangeAspect="1"/>
        </xdr:cNvPicPr>
      </xdr:nvPicPr>
      <xdr:blipFill>
        <a:blip r:embed="rId188">
          <a:extLst/>
        </a:blip>
        <a:stretch>
          <a:fillRect/>
        </a:stretch>
      </xdr:blipFill>
      <xdr:spPr>
        <a:xfrm>
          <a:off x="2022475" y="179728452"/>
          <a:ext cx="790872" cy="5762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323850</xdr:colOff>
      <xdr:row>227</xdr:row>
      <xdr:rowOff>171402</xdr:rowOff>
    </xdr:from>
    <xdr:to>
      <xdr:col>4</xdr:col>
      <xdr:colOff>282575</xdr:colOff>
      <xdr:row>227</xdr:row>
      <xdr:rowOff>752427</xdr:rowOff>
    </xdr:to>
    <xdr:pic>
      <xdr:nvPicPr>
        <xdr:cNvPr id="592" name="Imagem 78" descr="Imagem 78"/>
        <xdr:cNvPicPr>
          <a:picLocks noChangeAspect="1"/>
        </xdr:cNvPicPr>
      </xdr:nvPicPr>
      <xdr:blipFill>
        <a:blip r:embed="rId189">
          <a:extLst/>
        </a:blip>
        <a:stretch>
          <a:fillRect/>
        </a:stretch>
      </xdr:blipFill>
      <xdr:spPr>
        <a:xfrm>
          <a:off x="2127250" y="180574267"/>
          <a:ext cx="581025" cy="5810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228</xdr:row>
      <xdr:rowOff>112734</xdr:rowOff>
    </xdr:from>
    <xdr:to>
      <xdr:col>4</xdr:col>
      <xdr:colOff>196850</xdr:colOff>
      <xdr:row>228</xdr:row>
      <xdr:rowOff>630070</xdr:rowOff>
    </xdr:to>
    <xdr:pic>
      <xdr:nvPicPr>
        <xdr:cNvPr id="593" name="Imagem 79" descr="Imagem 79"/>
        <xdr:cNvPicPr>
          <a:picLocks noChangeAspect="1"/>
        </xdr:cNvPicPr>
      </xdr:nvPicPr>
      <xdr:blipFill>
        <a:blip r:embed="rId190">
          <a:extLst/>
        </a:blip>
        <a:stretch>
          <a:fillRect/>
        </a:stretch>
      </xdr:blipFill>
      <xdr:spPr>
        <a:xfrm>
          <a:off x="2041525" y="181313794"/>
          <a:ext cx="581025" cy="51733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229</xdr:row>
      <xdr:rowOff>152342</xdr:rowOff>
    </xdr:from>
    <xdr:to>
      <xdr:col>4</xdr:col>
      <xdr:colOff>211137</xdr:colOff>
      <xdr:row>229</xdr:row>
      <xdr:rowOff>680980</xdr:rowOff>
    </xdr:to>
    <xdr:pic>
      <xdr:nvPicPr>
        <xdr:cNvPr id="594" name="Imagem 84" descr="Imagem 84"/>
        <xdr:cNvPicPr>
          <a:picLocks noChangeAspect="1"/>
        </xdr:cNvPicPr>
      </xdr:nvPicPr>
      <xdr:blipFill>
        <a:blip r:embed="rId191">
          <a:extLst/>
        </a:blip>
        <a:stretch>
          <a:fillRect/>
        </a:stretch>
      </xdr:blipFill>
      <xdr:spPr>
        <a:xfrm>
          <a:off x="2108200" y="182151597"/>
          <a:ext cx="528638" cy="5286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230</xdr:row>
      <xdr:rowOff>180912</xdr:rowOff>
    </xdr:from>
    <xdr:to>
      <xdr:col>4</xdr:col>
      <xdr:colOff>186793</xdr:colOff>
      <xdr:row>230</xdr:row>
      <xdr:rowOff>762868</xdr:rowOff>
    </xdr:to>
    <xdr:pic>
      <xdr:nvPicPr>
        <xdr:cNvPr id="595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1993900" y="182978362"/>
          <a:ext cx="618594" cy="58195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323850</xdr:colOff>
      <xdr:row>231</xdr:row>
      <xdr:rowOff>175798</xdr:rowOff>
    </xdr:from>
    <xdr:to>
      <xdr:col>4</xdr:col>
      <xdr:colOff>139700</xdr:colOff>
      <xdr:row>231</xdr:row>
      <xdr:rowOff>623816</xdr:rowOff>
    </xdr:to>
    <xdr:pic>
      <xdr:nvPicPr>
        <xdr:cNvPr id="596" name="Imagem 3" descr="Imagem 3"/>
        <xdr:cNvPicPr>
          <a:picLocks noChangeAspect="1"/>
        </xdr:cNvPicPr>
      </xdr:nvPicPr>
      <xdr:blipFill>
        <a:blip r:embed="rId192">
          <a:extLst/>
        </a:blip>
        <a:stretch>
          <a:fillRect/>
        </a:stretch>
      </xdr:blipFill>
      <xdr:spPr>
        <a:xfrm>
          <a:off x="2127250" y="183771443"/>
          <a:ext cx="438151" cy="44801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232</xdr:row>
      <xdr:rowOff>209478</xdr:rowOff>
    </xdr:from>
    <xdr:to>
      <xdr:col>4</xdr:col>
      <xdr:colOff>196850</xdr:colOff>
      <xdr:row>232</xdr:row>
      <xdr:rowOff>695253</xdr:rowOff>
    </xdr:to>
    <xdr:pic>
      <xdr:nvPicPr>
        <xdr:cNvPr id="597" name="Imagem 58" descr="Imagem 58"/>
        <xdr:cNvPicPr>
          <a:picLocks noChangeAspect="1"/>
        </xdr:cNvPicPr>
      </xdr:nvPicPr>
      <xdr:blipFill>
        <a:blip r:embed="rId193">
          <a:extLst/>
        </a:blip>
        <a:stretch>
          <a:fillRect/>
        </a:stretch>
      </xdr:blipFill>
      <xdr:spPr>
        <a:xfrm>
          <a:off x="2136775" y="184603318"/>
          <a:ext cx="485775" cy="4857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233</xdr:row>
      <xdr:rowOff>123748</xdr:rowOff>
    </xdr:from>
    <xdr:to>
      <xdr:col>4</xdr:col>
      <xdr:colOff>258762</xdr:colOff>
      <xdr:row>233</xdr:row>
      <xdr:rowOff>738110</xdr:rowOff>
    </xdr:to>
    <xdr:pic>
      <xdr:nvPicPr>
        <xdr:cNvPr id="598" name="Imagem 77" descr="Imagem 77"/>
        <xdr:cNvPicPr>
          <a:picLocks noChangeAspect="1"/>
        </xdr:cNvPicPr>
      </xdr:nvPicPr>
      <xdr:blipFill>
        <a:blip r:embed="rId194">
          <a:extLst/>
        </a:blip>
        <a:stretch>
          <a:fillRect/>
        </a:stretch>
      </xdr:blipFill>
      <xdr:spPr>
        <a:xfrm>
          <a:off x="2070100" y="185315783"/>
          <a:ext cx="614363" cy="6143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323850</xdr:colOff>
      <xdr:row>234</xdr:row>
      <xdr:rowOff>95168</xdr:rowOff>
    </xdr:from>
    <xdr:to>
      <xdr:col>4</xdr:col>
      <xdr:colOff>368716</xdr:colOff>
      <xdr:row>234</xdr:row>
      <xdr:rowOff>761917</xdr:rowOff>
    </xdr:to>
    <xdr:pic>
      <xdr:nvPicPr>
        <xdr:cNvPr id="599" name="Imagem 91" descr="Imagem 91"/>
        <xdr:cNvPicPr>
          <a:picLocks noChangeAspect="1"/>
        </xdr:cNvPicPr>
      </xdr:nvPicPr>
      <xdr:blipFill>
        <a:blip r:embed="rId195">
          <a:extLst/>
        </a:blip>
        <a:stretch>
          <a:fillRect/>
        </a:stretch>
      </xdr:blipFill>
      <xdr:spPr>
        <a:xfrm>
          <a:off x="2127250" y="186085398"/>
          <a:ext cx="667167" cy="6667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235</xdr:row>
      <xdr:rowOff>177948</xdr:rowOff>
    </xdr:from>
    <xdr:to>
      <xdr:col>4</xdr:col>
      <xdr:colOff>215900</xdr:colOff>
      <xdr:row>235</xdr:row>
      <xdr:rowOff>628563</xdr:rowOff>
    </xdr:to>
    <xdr:pic>
      <xdr:nvPicPr>
        <xdr:cNvPr id="600" name="Imagem 99" descr="Imagem 99"/>
        <xdr:cNvPicPr>
          <a:picLocks noChangeAspect="1"/>
        </xdr:cNvPicPr>
      </xdr:nvPicPr>
      <xdr:blipFill>
        <a:blip r:embed="rId196">
          <a:extLst/>
        </a:blip>
        <a:stretch>
          <a:fillRect/>
        </a:stretch>
      </xdr:blipFill>
      <xdr:spPr>
        <a:xfrm>
          <a:off x="2060575" y="186966373"/>
          <a:ext cx="581025" cy="45061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236</xdr:row>
      <xdr:rowOff>133258</xdr:rowOff>
    </xdr:from>
    <xdr:to>
      <xdr:col>4</xdr:col>
      <xdr:colOff>225425</xdr:colOff>
      <xdr:row>236</xdr:row>
      <xdr:rowOff>723808</xdr:rowOff>
    </xdr:to>
    <xdr:pic>
      <xdr:nvPicPr>
        <xdr:cNvPr id="601" name="Imagem 100" descr="Imagem 100"/>
        <xdr:cNvPicPr>
          <a:picLocks noChangeAspect="1"/>
        </xdr:cNvPicPr>
      </xdr:nvPicPr>
      <xdr:blipFill>
        <a:blip r:embed="rId197">
          <a:extLst/>
        </a:blip>
        <a:stretch>
          <a:fillRect/>
        </a:stretch>
      </xdr:blipFill>
      <xdr:spPr>
        <a:xfrm>
          <a:off x="2060575" y="187719878"/>
          <a:ext cx="590551" cy="5905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237</xdr:row>
      <xdr:rowOff>180258</xdr:rowOff>
    </xdr:from>
    <xdr:to>
      <xdr:col>4</xdr:col>
      <xdr:colOff>120650</xdr:colOff>
      <xdr:row>237</xdr:row>
      <xdr:rowOff>661059</xdr:rowOff>
    </xdr:to>
    <xdr:pic>
      <xdr:nvPicPr>
        <xdr:cNvPr id="602" name="Imagem 103" descr="Imagem 103"/>
        <xdr:cNvPicPr>
          <a:picLocks noChangeAspect="1"/>
        </xdr:cNvPicPr>
      </xdr:nvPicPr>
      <xdr:blipFill>
        <a:blip r:embed="rId198">
          <a:extLst/>
        </a:blip>
        <a:stretch>
          <a:fillRect/>
        </a:stretch>
      </xdr:blipFill>
      <xdr:spPr>
        <a:xfrm>
          <a:off x="2136775" y="188565073"/>
          <a:ext cx="409575" cy="48080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238</xdr:row>
      <xdr:rowOff>180873</xdr:rowOff>
    </xdr:from>
    <xdr:to>
      <xdr:col>4</xdr:col>
      <xdr:colOff>150681</xdr:colOff>
      <xdr:row>238</xdr:row>
      <xdr:rowOff>604735</xdr:rowOff>
    </xdr:to>
    <xdr:pic>
      <xdr:nvPicPr>
        <xdr:cNvPr id="603" name="Imagem 105" descr="Imagem 105"/>
        <xdr:cNvPicPr>
          <a:picLocks noChangeAspect="1"/>
        </xdr:cNvPicPr>
      </xdr:nvPicPr>
      <xdr:blipFill>
        <a:blip r:embed="rId199">
          <a:extLst/>
        </a:blip>
        <a:stretch>
          <a:fillRect/>
        </a:stretch>
      </xdr:blipFill>
      <xdr:spPr>
        <a:xfrm>
          <a:off x="2079625" y="189363883"/>
          <a:ext cx="496757" cy="4238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239</xdr:row>
      <xdr:rowOff>80285</xdr:rowOff>
    </xdr:from>
    <xdr:to>
      <xdr:col>4</xdr:col>
      <xdr:colOff>234950</xdr:colOff>
      <xdr:row>239</xdr:row>
      <xdr:rowOff>652355</xdr:rowOff>
    </xdr:to>
    <xdr:pic>
      <xdr:nvPicPr>
        <xdr:cNvPr id="604" name="Imagem 106" descr="Imagem 106"/>
        <xdr:cNvPicPr>
          <a:picLocks noChangeAspect="1"/>
        </xdr:cNvPicPr>
      </xdr:nvPicPr>
      <xdr:blipFill>
        <a:blip r:embed="rId200">
          <a:extLst/>
        </a:blip>
        <a:stretch>
          <a:fillRect/>
        </a:stretch>
      </xdr:blipFill>
      <xdr:spPr>
        <a:xfrm>
          <a:off x="2089150" y="190061490"/>
          <a:ext cx="571501" cy="5720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240</xdr:row>
      <xdr:rowOff>184460</xdr:rowOff>
    </xdr:from>
    <xdr:to>
      <xdr:col>4</xdr:col>
      <xdr:colOff>225425</xdr:colOff>
      <xdr:row>240</xdr:row>
      <xdr:rowOff>714263</xdr:rowOff>
    </xdr:to>
    <xdr:pic>
      <xdr:nvPicPr>
        <xdr:cNvPr id="605" name="Imagem 108" descr="Imagem 108"/>
        <xdr:cNvPicPr>
          <a:picLocks noChangeAspect="1"/>
        </xdr:cNvPicPr>
      </xdr:nvPicPr>
      <xdr:blipFill>
        <a:blip r:embed="rId201">
          <a:extLst/>
        </a:blip>
        <a:stretch>
          <a:fillRect/>
        </a:stretch>
      </xdr:blipFill>
      <xdr:spPr>
        <a:xfrm>
          <a:off x="2079625" y="190963860"/>
          <a:ext cx="571501" cy="52980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241</xdr:row>
      <xdr:rowOff>190383</xdr:rowOff>
    </xdr:from>
    <xdr:to>
      <xdr:col>4</xdr:col>
      <xdr:colOff>236756</xdr:colOff>
      <xdr:row>241</xdr:row>
      <xdr:rowOff>661870</xdr:rowOff>
    </xdr:to>
    <xdr:pic>
      <xdr:nvPicPr>
        <xdr:cNvPr id="606" name="Imagem 111" descr="Imagem 111"/>
        <xdr:cNvPicPr>
          <a:picLocks noChangeAspect="1"/>
        </xdr:cNvPicPr>
      </xdr:nvPicPr>
      <xdr:blipFill>
        <a:blip r:embed="rId202">
          <a:extLst/>
        </a:blip>
        <a:stretch>
          <a:fillRect/>
        </a:stretch>
      </xdr:blipFill>
      <xdr:spPr>
        <a:xfrm>
          <a:off x="2032000" y="191767978"/>
          <a:ext cx="630457" cy="47148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361950</xdr:colOff>
      <xdr:row>242</xdr:row>
      <xdr:rowOff>228478</xdr:rowOff>
    </xdr:from>
    <xdr:to>
      <xdr:col>4</xdr:col>
      <xdr:colOff>149225</xdr:colOff>
      <xdr:row>242</xdr:row>
      <xdr:rowOff>638053</xdr:rowOff>
    </xdr:to>
    <xdr:pic>
      <xdr:nvPicPr>
        <xdr:cNvPr id="607" name="Imagem 112" descr="Imagem 112"/>
        <xdr:cNvPicPr>
          <a:picLocks noChangeAspect="1"/>
        </xdr:cNvPicPr>
      </xdr:nvPicPr>
      <xdr:blipFill>
        <a:blip r:embed="rId203">
          <a:extLst/>
        </a:blip>
        <a:stretch>
          <a:fillRect/>
        </a:stretch>
      </xdr:blipFill>
      <xdr:spPr>
        <a:xfrm>
          <a:off x="2165350" y="192604268"/>
          <a:ext cx="409575" cy="4095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243</xdr:row>
      <xdr:rowOff>133223</xdr:rowOff>
    </xdr:from>
    <xdr:to>
      <xdr:col>4</xdr:col>
      <xdr:colOff>209494</xdr:colOff>
      <xdr:row>243</xdr:row>
      <xdr:rowOff>695198</xdr:rowOff>
    </xdr:to>
    <xdr:pic>
      <xdr:nvPicPr>
        <xdr:cNvPr id="608" name="Imagem 48" descr="Imagem 48"/>
        <xdr:cNvPicPr>
          <a:picLocks noChangeAspect="1"/>
        </xdr:cNvPicPr>
      </xdr:nvPicPr>
      <xdr:blipFill>
        <a:blip r:embed="rId82">
          <a:extLst/>
        </a:blip>
        <a:stretch>
          <a:fillRect/>
        </a:stretch>
      </xdr:blipFill>
      <xdr:spPr>
        <a:xfrm>
          <a:off x="2041525" y="193307208"/>
          <a:ext cx="593669" cy="5619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244</xdr:row>
      <xdr:rowOff>142743</xdr:rowOff>
    </xdr:from>
    <xdr:to>
      <xdr:col>4</xdr:col>
      <xdr:colOff>221027</xdr:colOff>
      <xdr:row>244</xdr:row>
      <xdr:rowOff>707418</xdr:rowOff>
    </xdr:to>
    <xdr:pic>
      <xdr:nvPicPr>
        <xdr:cNvPr id="609" name="Imagem 117" descr="Imagem 117"/>
        <xdr:cNvPicPr>
          <a:picLocks noChangeAspect="1"/>
        </xdr:cNvPicPr>
      </xdr:nvPicPr>
      <xdr:blipFill>
        <a:blip r:embed="rId171">
          <a:extLst/>
        </a:blip>
        <a:stretch>
          <a:fillRect/>
        </a:stretch>
      </xdr:blipFill>
      <xdr:spPr>
        <a:xfrm>
          <a:off x="2041525" y="194114923"/>
          <a:ext cx="605203" cy="5646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245</xdr:row>
      <xdr:rowOff>190363</xdr:rowOff>
    </xdr:from>
    <xdr:to>
      <xdr:col>4</xdr:col>
      <xdr:colOff>289719</xdr:colOff>
      <xdr:row>245</xdr:row>
      <xdr:rowOff>690426</xdr:rowOff>
    </xdr:to>
    <xdr:pic>
      <xdr:nvPicPr>
        <xdr:cNvPr id="610" name="Imagem 104" descr="Imagem 104"/>
        <xdr:cNvPicPr>
          <a:picLocks noChangeAspect="1"/>
        </xdr:cNvPicPr>
      </xdr:nvPicPr>
      <xdr:blipFill>
        <a:blip r:embed="rId204">
          <a:extLst/>
        </a:blip>
        <a:stretch>
          <a:fillRect/>
        </a:stretch>
      </xdr:blipFill>
      <xdr:spPr>
        <a:xfrm>
          <a:off x="2012950" y="194960738"/>
          <a:ext cx="702470" cy="50006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342900</xdr:colOff>
      <xdr:row>246</xdr:row>
      <xdr:rowOff>102897</xdr:rowOff>
    </xdr:from>
    <xdr:to>
      <xdr:col>4</xdr:col>
      <xdr:colOff>215900</xdr:colOff>
      <xdr:row>246</xdr:row>
      <xdr:rowOff>632440</xdr:rowOff>
    </xdr:to>
    <xdr:pic>
      <xdr:nvPicPr>
        <xdr:cNvPr id="611" name="Imagem 107" descr="Imagem 107"/>
        <xdr:cNvPicPr>
          <a:picLocks noChangeAspect="1"/>
        </xdr:cNvPicPr>
      </xdr:nvPicPr>
      <xdr:blipFill>
        <a:blip r:embed="rId205">
          <a:extLst/>
        </a:blip>
        <a:stretch>
          <a:fillRect/>
        </a:stretch>
      </xdr:blipFill>
      <xdr:spPr>
        <a:xfrm>
          <a:off x="2146300" y="195671467"/>
          <a:ext cx="495300" cy="52954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333375</xdr:colOff>
      <xdr:row>247</xdr:row>
      <xdr:rowOff>178435</xdr:rowOff>
    </xdr:from>
    <xdr:to>
      <xdr:col>4</xdr:col>
      <xdr:colOff>244475</xdr:colOff>
      <xdr:row>247</xdr:row>
      <xdr:rowOff>709466</xdr:rowOff>
    </xdr:to>
    <xdr:pic>
      <xdr:nvPicPr>
        <xdr:cNvPr id="612" name="Imagem 122" descr="Imagem 122"/>
        <xdr:cNvPicPr>
          <a:picLocks noChangeAspect="1"/>
        </xdr:cNvPicPr>
      </xdr:nvPicPr>
      <xdr:blipFill>
        <a:blip r:embed="rId206">
          <a:extLst/>
        </a:blip>
        <a:stretch>
          <a:fillRect/>
        </a:stretch>
      </xdr:blipFill>
      <xdr:spPr>
        <a:xfrm>
          <a:off x="2136775" y="196545200"/>
          <a:ext cx="533401" cy="53103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248</xdr:row>
      <xdr:rowOff>180823</xdr:rowOff>
    </xdr:from>
    <xdr:to>
      <xdr:col>4</xdr:col>
      <xdr:colOff>150178</xdr:colOff>
      <xdr:row>248</xdr:row>
      <xdr:rowOff>650264</xdr:rowOff>
    </xdr:to>
    <xdr:pic>
      <xdr:nvPicPr>
        <xdr:cNvPr id="613" name="Imagem 124" descr="Imagem 124"/>
        <xdr:cNvPicPr>
          <a:picLocks noChangeAspect="1"/>
        </xdr:cNvPicPr>
      </xdr:nvPicPr>
      <xdr:blipFill>
        <a:blip r:embed="rId207">
          <a:extLst/>
        </a:blip>
        <a:stretch>
          <a:fillRect/>
        </a:stretch>
      </xdr:blipFill>
      <xdr:spPr>
        <a:xfrm>
          <a:off x="1984375" y="197345783"/>
          <a:ext cx="591504" cy="46944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249</xdr:row>
      <xdr:rowOff>133193</xdr:rowOff>
    </xdr:from>
    <xdr:to>
      <xdr:col>4</xdr:col>
      <xdr:colOff>283249</xdr:colOff>
      <xdr:row>249</xdr:row>
      <xdr:rowOff>623731</xdr:rowOff>
    </xdr:to>
    <xdr:pic>
      <xdr:nvPicPr>
        <xdr:cNvPr id="614" name="Imagem 125" descr="Imagem 125"/>
        <xdr:cNvPicPr>
          <a:picLocks noChangeAspect="1"/>
        </xdr:cNvPicPr>
      </xdr:nvPicPr>
      <xdr:blipFill>
        <a:blip r:embed="rId208">
          <a:extLst/>
        </a:blip>
        <a:stretch>
          <a:fillRect/>
        </a:stretch>
      </xdr:blipFill>
      <xdr:spPr>
        <a:xfrm>
          <a:off x="2051050" y="198096348"/>
          <a:ext cx="657899" cy="4905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250</xdr:row>
      <xdr:rowOff>186481</xdr:rowOff>
    </xdr:from>
    <xdr:to>
      <xdr:col>4</xdr:col>
      <xdr:colOff>196850</xdr:colOff>
      <xdr:row>250</xdr:row>
      <xdr:rowOff>680876</xdr:rowOff>
    </xdr:to>
    <xdr:pic>
      <xdr:nvPicPr>
        <xdr:cNvPr id="615" name="Imagem 155" descr="Imagem 155"/>
        <xdr:cNvPicPr>
          <a:picLocks noChangeAspect="1"/>
        </xdr:cNvPicPr>
      </xdr:nvPicPr>
      <xdr:blipFill>
        <a:blip r:embed="rId209">
          <a:extLst/>
        </a:blip>
        <a:stretch>
          <a:fillRect/>
        </a:stretch>
      </xdr:blipFill>
      <xdr:spPr>
        <a:xfrm>
          <a:off x="2098675" y="198947831"/>
          <a:ext cx="523875" cy="49439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251</xdr:row>
      <xdr:rowOff>76033</xdr:rowOff>
    </xdr:from>
    <xdr:to>
      <xdr:col>4</xdr:col>
      <xdr:colOff>239713</xdr:colOff>
      <xdr:row>251</xdr:row>
      <xdr:rowOff>699921</xdr:rowOff>
    </xdr:to>
    <xdr:pic>
      <xdr:nvPicPr>
        <xdr:cNvPr id="616" name="Imagem 162" descr="Imagem 162"/>
        <xdr:cNvPicPr>
          <a:picLocks noChangeAspect="1"/>
        </xdr:cNvPicPr>
      </xdr:nvPicPr>
      <xdr:blipFill>
        <a:blip r:embed="rId210">
          <a:extLst/>
        </a:blip>
        <a:stretch>
          <a:fillRect/>
        </a:stretch>
      </xdr:blipFill>
      <xdr:spPr>
        <a:xfrm>
          <a:off x="2041525" y="199635578"/>
          <a:ext cx="623889" cy="62388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3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1</xdr:col>
      <xdr:colOff>474344</xdr:colOff>
      <xdr:row>1</xdr:row>
      <xdr:rowOff>4185</xdr:rowOff>
    </xdr:from>
    <xdr:to>
      <xdr:col>19</xdr:col>
      <xdr:colOff>170179</xdr:colOff>
      <xdr:row>2</xdr:row>
      <xdr:rowOff>6689</xdr:rowOff>
    </xdr:to>
    <xdr:sp>
      <xdr:nvSpPr>
        <xdr:cNvPr id="618" name="Retângulo 1"/>
        <xdr:cNvSpPr txBox="1"/>
      </xdr:nvSpPr>
      <xdr:spPr>
        <a:xfrm>
          <a:off x="741044" y="108960"/>
          <a:ext cx="8052436" cy="81213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45719" tIns="45719" rIns="45719" bIns="45719" numCol="1" anchor="t">
          <a:sp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50" strike="noStrike" sz="48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defRPr>
          </a:pPr>
          <a:r>
            <a:rPr b="1" baseline="0" cap="none" i="0" spc="50" strike="noStrike" sz="48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rPr>
            <a:t>CAIXAS DE SOM NEHC</a:t>
          </a:r>
        </a:p>
      </xdr:txBody>
    </xdr:sp>
    <xdr:clientData/>
  </xdr:twoCellAnchor>
  <xdr:twoCellAnchor>
    <xdr:from>
      <xdr:col>3</xdr:col>
      <xdr:colOff>257175</xdr:colOff>
      <xdr:row>4</xdr:row>
      <xdr:rowOff>66676</xdr:rowOff>
    </xdr:from>
    <xdr:to>
      <xdr:col>4</xdr:col>
      <xdr:colOff>311150</xdr:colOff>
      <xdr:row>4</xdr:row>
      <xdr:rowOff>1047750</xdr:rowOff>
    </xdr:to>
    <xdr:pic>
      <xdr:nvPicPr>
        <xdr:cNvPr id="619" name="Imagem 5" descr="Imagem 5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47875" y="2457451"/>
          <a:ext cx="676275" cy="98107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342900</xdr:colOff>
      <xdr:row>3</xdr:row>
      <xdr:rowOff>209550</xdr:rowOff>
    </xdr:from>
    <xdr:to>
      <xdr:col>4</xdr:col>
      <xdr:colOff>245778</xdr:colOff>
      <xdr:row>3</xdr:row>
      <xdr:rowOff>1066800</xdr:rowOff>
    </xdr:to>
    <xdr:pic>
      <xdr:nvPicPr>
        <xdr:cNvPr id="620" name="Imagem 6" descr="Imagem 6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133600" y="1457325"/>
          <a:ext cx="525179" cy="8572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304801</xdr:colOff>
      <xdr:row>6</xdr:row>
      <xdr:rowOff>161923</xdr:rowOff>
    </xdr:from>
    <xdr:to>
      <xdr:col>4</xdr:col>
      <xdr:colOff>264081</xdr:colOff>
      <xdr:row>6</xdr:row>
      <xdr:rowOff>1066799</xdr:rowOff>
    </xdr:to>
    <xdr:pic>
      <xdr:nvPicPr>
        <xdr:cNvPr id="621" name="Imagem 7" descr="Imagem 7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2095501" y="4838698"/>
          <a:ext cx="581581" cy="90487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5</xdr:row>
      <xdr:rowOff>123825</xdr:rowOff>
    </xdr:from>
    <xdr:to>
      <xdr:col>4</xdr:col>
      <xdr:colOff>270873</xdr:colOff>
      <xdr:row>5</xdr:row>
      <xdr:rowOff>1028700</xdr:rowOff>
    </xdr:to>
    <xdr:pic>
      <xdr:nvPicPr>
        <xdr:cNvPr id="622" name="Imagem 8" descr="Imagem 8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2047875" y="3657600"/>
          <a:ext cx="635999" cy="9048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375310</xdr:colOff>
      <xdr:row>7</xdr:row>
      <xdr:rowOff>171279</xdr:rowOff>
    </xdr:from>
    <xdr:to>
      <xdr:col>4</xdr:col>
      <xdr:colOff>254000</xdr:colOff>
      <xdr:row>7</xdr:row>
      <xdr:rowOff>1114425</xdr:rowOff>
    </xdr:to>
    <xdr:pic>
      <xdr:nvPicPr>
        <xdr:cNvPr id="623" name="Imagem 9" descr="Imagem 9"/>
        <xdr:cNvPicPr>
          <a:picLocks noChangeAspect="1"/>
        </xdr:cNvPicPr>
      </xdr:nvPicPr>
      <xdr:blipFill>
        <a:blip r:embed="rId5">
          <a:extLst/>
        </a:blip>
        <a:stretch>
          <a:fillRect/>
        </a:stretch>
      </xdr:blipFill>
      <xdr:spPr>
        <a:xfrm>
          <a:off x="2166010" y="5991054"/>
          <a:ext cx="500990" cy="94314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4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3</xdr:col>
      <xdr:colOff>512740</xdr:colOff>
      <xdr:row>0</xdr:row>
      <xdr:rowOff>0</xdr:rowOff>
    </xdr:from>
    <xdr:to>
      <xdr:col>9</xdr:col>
      <xdr:colOff>81768</xdr:colOff>
      <xdr:row>1</xdr:row>
      <xdr:rowOff>804854</xdr:rowOff>
    </xdr:to>
    <xdr:sp>
      <xdr:nvSpPr>
        <xdr:cNvPr id="625" name="Retângulo 15"/>
        <xdr:cNvSpPr txBox="1"/>
      </xdr:nvSpPr>
      <xdr:spPr>
        <a:xfrm>
          <a:off x="2278040" y="-43449"/>
          <a:ext cx="3607629" cy="90963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45719" tIns="45719" rIns="45719" bIns="45719" numCol="1" anchor="t">
          <a:sp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defRPr>
          </a:pPr>
          <a:r>
            <a: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rPr>
            <a:t>NOVIDADES</a:t>
          </a:r>
        </a:p>
      </xdr:txBody>
    </xdr:sp>
    <xdr:clientData/>
  </xdr:twoCellAnchor>
  <xdr:twoCellAnchor>
    <xdr:from>
      <xdr:col>3</xdr:col>
      <xdr:colOff>171450</xdr:colOff>
      <xdr:row>3</xdr:row>
      <xdr:rowOff>161925</xdr:rowOff>
    </xdr:from>
    <xdr:to>
      <xdr:col>4</xdr:col>
      <xdr:colOff>177800</xdr:colOff>
      <xdr:row>3</xdr:row>
      <xdr:rowOff>790575</xdr:rowOff>
    </xdr:to>
    <xdr:pic>
      <xdr:nvPicPr>
        <xdr:cNvPr id="626" name="Imagem 17" descr="Imagem 17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1936750" y="1409700"/>
          <a:ext cx="628651" cy="6286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4</xdr:row>
      <xdr:rowOff>238503</xdr:rowOff>
    </xdr:from>
    <xdr:to>
      <xdr:col>4</xdr:col>
      <xdr:colOff>196850</xdr:colOff>
      <xdr:row>4</xdr:row>
      <xdr:rowOff>824574</xdr:rowOff>
    </xdr:to>
    <xdr:pic>
      <xdr:nvPicPr>
        <xdr:cNvPr id="627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1965325" y="2400678"/>
          <a:ext cx="619125" cy="58607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5</xdr:row>
      <xdr:rowOff>219075</xdr:rowOff>
    </xdr:from>
    <xdr:to>
      <xdr:col>4</xdr:col>
      <xdr:colOff>234950</xdr:colOff>
      <xdr:row>5</xdr:row>
      <xdr:rowOff>805147</xdr:rowOff>
    </xdr:to>
    <xdr:pic>
      <xdr:nvPicPr>
        <xdr:cNvPr id="628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03425" y="3295650"/>
          <a:ext cx="619125" cy="58607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6</xdr:row>
      <xdr:rowOff>209550</xdr:rowOff>
    </xdr:from>
    <xdr:to>
      <xdr:col>4</xdr:col>
      <xdr:colOff>273050</xdr:colOff>
      <xdr:row>6</xdr:row>
      <xdr:rowOff>795622</xdr:rowOff>
    </xdr:to>
    <xdr:pic>
      <xdr:nvPicPr>
        <xdr:cNvPr id="629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41525" y="4200525"/>
          <a:ext cx="619125" cy="58607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7</xdr:row>
      <xdr:rowOff>152400</xdr:rowOff>
    </xdr:from>
    <xdr:to>
      <xdr:col>4</xdr:col>
      <xdr:colOff>263525</xdr:colOff>
      <xdr:row>7</xdr:row>
      <xdr:rowOff>738472</xdr:rowOff>
    </xdr:to>
    <xdr:pic>
      <xdr:nvPicPr>
        <xdr:cNvPr id="630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32000" y="5057775"/>
          <a:ext cx="619125" cy="58607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8</xdr:row>
      <xdr:rowOff>180975</xdr:rowOff>
    </xdr:from>
    <xdr:to>
      <xdr:col>4</xdr:col>
      <xdr:colOff>263525</xdr:colOff>
      <xdr:row>8</xdr:row>
      <xdr:rowOff>767047</xdr:rowOff>
    </xdr:to>
    <xdr:pic>
      <xdr:nvPicPr>
        <xdr:cNvPr id="631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32000" y="6000750"/>
          <a:ext cx="619125" cy="58607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9</xdr:row>
      <xdr:rowOff>180975</xdr:rowOff>
    </xdr:from>
    <xdr:to>
      <xdr:col>4</xdr:col>
      <xdr:colOff>273050</xdr:colOff>
      <xdr:row>9</xdr:row>
      <xdr:rowOff>767047</xdr:rowOff>
    </xdr:to>
    <xdr:pic>
      <xdr:nvPicPr>
        <xdr:cNvPr id="632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41525" y="6915150"/>
          <a:ext cx="619125" cy="58607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10</xdr:row>
      <xdr:rowOff>161925</xdr:rowOff>
    </xdr:from>
    <xdr:to>
      <xdr:col>4</xdr:col>
      <xdr:colOff>263525</xdr:colOff>
      <xdr:row>10</xdr:row>
      <xdr:rowOff>747997</xdr:rowOff>
    </xdr:to>
    <xdr:pic>
      <xdr:nvPicPr>
        <xdr:cNvPr id="633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32000" y="7810500"/>
          <a:ext cx="619125" cy="58607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11</xdr:row>
      <xdr:rowOff>171450</xdr:rowOff>
    </xdr:from>
    <xdr:to>
      <xdr:col>4</xdr:col>
      <xdr:colOff>244475</xdr:colOff>
      <xdr:row>11</xdr:row>
      <xdr:rowOff>757522</xdr:rowOff>
    </xdr:to>
    <xdr:pic>
      <xdr:nvPicPr>
        <xdr:cNvPr id="634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12950" y="8734425"/>
          <a:ext cx="619125" cy="58607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19</xdr:row>
      <xdr:rowOff>161925</xdr:rowOff>
    </xdr:from>
    <xdr:to>
      <xdr:col>4</xdr:col>
      <xdr:colOff>273050</xdr:colOff>
      <xdr:row>19</xdr:row>
      <xdr:rowOff>747997</xdr:rowOff>
    </xdr:to>
    <xdr:pic>
      <xdr:nvPicPr>
        <xdr:cNvPr id="635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41525" y="16040100"/>
          <a:ext cx="619125" cy="58607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20</xdr:row>
      <xdr:rowOff>190500</xdr:rowOff>
    </xdr:from>
    <xdr:to>
      <xdr:col>4</xdr:col>
      <xdr:colOff>273050</xdr:colOff>
      <xdr:row>20</xdr:row>
      <xdr:rowOff>776572</xdr:rowOff>
    </xdr:to>
    <xdr:pic>
      <xdr:nvPicPr>
        <xdr:cNvPr id="636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41525" y="16983075"/>
          <a:ext cx="619125" cy="58607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21</xdr:row>
      <xdr:rowOff>161925</xdr:rowOff>
    </xdr:from>
    <xdr:to>
      <xdr:col>4</xdr:col>
      <xdr:colOff>244475</xdr:colOff>
      <xdr:row>21</xdr:row>
      <xdr:rowOff>747997</xdr:rowOff>
    </xdr:to>
    <xdr:pic>
      <xdr:nvPicPr>
        <xdr:cNvPr id="637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12950" y="17868900"/>
          <a:ext cx="619125" cy="58607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22</xdr:row>
      <xdr:rowOff>219075</xdr:rowOff>
    </xdr:from>
    <xdr:to>
      <xdr:col>4</xdr:col>
      <xdr:colOff>206375</xdr:colOff>
      <xdr:row>22</xdr:row>
      <xdr:rowOff>805147</xdr:rowOff>
    </xdr:to>
    <xdr:pic>
      <xdr:nvPicPr>
        <xdr:cNvPr id="638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1974850" y="18840450"/>
          <a:ext cx="619125" cy="58607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23</xdr:row>
      <xdr:rowOff>247650</xdr:rowOff>
    </xdr:from>
    <xdr:to>
      <xdr:col>4</xdr:col>
      <xdr:colOff>196850</xdr:colOff>
      <xdr:row>23</xdr:row>
      <xdr:rowOff>833722</xdr:rowOff>
    </xdr:to>
    <xdr:pic>
      <xdr:nvPicPr>
        <xdr:cNvPr id="639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1965325" y="19783425"/>
          <a:ext cx="619125" cy="58607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171450</xdr:colOff>
      <xdr:row>24</xdr:row>
      <xdr:rowOff>180975</xdr:rowOff>
    </xdr:from>
    <xdr:to>
      <xdr:col>4</xdr:col>
      <xdr:colOff>168275</xdr:colOff>
      <xdr:row>24</xdr:row>
      <xdr:rowOff>767047</xdr:rowOff>
    </xdr:to>
    <xdr:pic>
      <xdr:nvPicPr>
        <xdr:cNvPr id="640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1936750" y="20631150"/>
          <a:ext cx="619125" cy="58607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25</xdr:row>
      <xdr:rowOff>142875</xdr:rowOff>
    </xdr:from>
    <xdr:to>
      <xdr:col>4</xdr:col>
      <xdr:colOff>196850</xdr:colOff>
      <xdr:row>25</xdr:row>
      <xdr:rowOff>728947</xdr:rowOff>
    </xdr:to>
    <xdr:pic>
      <xdr:nvPicPr>
        <xdr:cNvPr id="641" name="Imagem 48" descr="Imagem 4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1965325" y="21507450"/>
          <a:ext cx="619125" cy="58607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12</xdr:row>
      <xdr:rowOff>133350</xdr:rowOff>
    </xdr:from>
    <xdr:to>
      <xdr:col>4</xdr:col>
      <xdr:colOff>456508</xdr:colOff>
      <xdr:row>12</xdr:row>
      <xdr:rowOff>814386</xdr:rowOff>
    </xdr:to>
    <xdr:pic>
      <xdr:nvPicPr>
        <xdr:cNvPr id="642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55800" y="9610725"/>
          <a:ext cx="888309" cy="68103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13</xdr:row>
      <xdr:rowOff>161925</xdr:rowOff>
    </xdr:from>
    <xdr:to>
      <xdr:col>4</xdr:col>
      <xdr:colOff>466033</xdr:colOff>
      <xdr:row>13</xdr:row>
      <xdr:rowOff>842961</xdr:rowOff>
    </xdr:to>
    <xdr:pic>
      <xdr:nvPicPr>
        <xdr:cNvPr id="643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65325" y="10553700"/>
          <a:ext cx="888308" cy="68103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14</xdr:row>
      <xdr:rowOff>152400</xdr:rowOff>
    </xdr:from>
    <xdr:to>
      <xdr:col>4</xdr:col>
      <xdr:colOff>504133</xdr:colOff>
      <xdr:row>14</xdr:row>
      <xdr:rowOff>833436</xdr:rowOff>
    </xdr:to>
    <xdr:pic>
      <xdr:nvPicPr>
        <xdr:cNvPr id="644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2003425" y="11458575"/>
          <a:ext cx="888308" cy="68103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15</xdr:row>
      <xdr:rowOff>104775</xdr:rowOff>
    </xdr:from>
    <xdr:to>
      <xdr:col>4</xdr:col>
      <xdr:colOff>475558</xdr:colOff>
      <xdr:row>15</xdr:row>
      <xdr:rowOff>785812</xdr:rowOff>
    </xdr:to>
    <xdr:pic>
      <xdr:nvPicPr>
        <xdr:cNvPr id="645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74850" y="1232535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16</xdr:row>
      <xdr:rowOff>142875</xdr:rowOff>
    </xdr:from>
    <xdr:to>
      <xdr:col>4</xdr:col>
      <xdr:colOff>456508</xdr:colOff>
      <xdr:row>16</xdr:row>
      <xdr:rowOff>823912</xdr:rowOff>
    </xdr:to>
    <xdr:pic>
      <xdr:nvPicPr>
        <xdr:cNvPr id="646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55800" y="1327785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17</xdr:row>
      <xdr:rowOff>152400</xdr:rowOff>
    </xdr:from>
    <xdr:to>
      <xdr:col>4</xdr:col>
      <xdr:colOff>494608</xdr:colOff>
      <xdr:row>17</xdr:row>
      <xdr:rowOff>833437</xdr:rowOff>
    </xdr:to>
    <xdr:pic>
      <xdr:nvPicPr>
        <xdr:cNvPr id="647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93900" y="14201775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18</xdr:row>
      <xdr:rowOff>104775</xdr:rowOff>
    </xdr:from>
    <xdr:to>
      <xdr:col>4</xdr:col>
      <xdr:colOff>494608</xdr:colOff>
      <xdr:row>18</xdr:row>
      <xdr:rowOff>785812</xdr:rowOff>
    </xdr:to>
    <xdr:pic>
      <xdr:nvPicPr>
        <xdr:cNvPr id="648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93900" y="1506855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161925</xdr:colOff>
      <xdr:row>26</xdr:row>
      <xdr:rowOff>123825</xdr:rowOff>
    </xdr:from>
    <xdr:to>
      <xdr:col>4</xdr:col>
      <xdr:colOff>427933</xdr:colOff>
      <xdr:row>26</xdr:row>
      <xdr:rowOff>804862</xdr:rowOff>
    </xdr:to>
    <xdr:pic>
      <xdr:nvPicPr>
        <xdr:cNvPr id="649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27225" y="2240280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161925</xdr:colOff>
      <xdr:row>27</xdr:row>
      <xdr:rowOff>142875</xdr:rowOff>
    </xdr:from>
    <xdr:to>
      <xdr:col>4</xdr:col>
      <xdr:colOff>427933</xdr:colOff>
      <xdr:row>27</xdr:row>
      <xdr:rowOff>823912</xdr:rowOff>
    </xdr:to>
    <xdr:pic>
      <xdr:nvPicPr>
        <xdr:cNvPr id="650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27225" y="2333625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28</xdr:row>
      <xdr:rowOff>180975</xdr:rowOff>
    </xdr:from>
    <xdr:to>
      <xdr:col>4</xdr:col>
      <xdr:colOff>446983</xdr:colOff>
      <xdr:row>28</xdr:row>
      <xdr:rowOff>862012</xdr:rowOff>
    </xdr:to>
    <xdr:pic>
      <xdr:nvPicPr>
        <xdr:cNvPr id="651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46275" y="2428875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180975</xdr:colOff>
      <xdr:row>29</xdr:row>
      <xdr:rowOff>142875</xdr:rowOff>
    </xdr:from>
    <xdr:to>
      <xdr:col>4</xdr:col>
      <xdr:colOff>446983</xdr:colOff>
      <xdr:row>29</xdr:row>
      <xdr:rowOff>823912</xdr:rowOff>
    </xdr:to>
    <xdr:pic>
      <xdr:nvPicPr>
        <xdr:cNvPr id="652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46275" y="2516505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171450</xdr:colOff>
      <xdr:row>30</xdr:row>
      <xdr:rowOff>142875</xdr:rowOff>
    </xdr:from>
    <xdr:to>
      <xdr:col>4</xdr:col>
      <xdr:colOff>437458</xdr:colOff>
      <xdr:row>30</xdr:row>
      <xdr:rowOff>823912</xdr:rowOff>
    </xdr:to>
    <xdr:pic>
      <xdr:nvPicPr>
        <xdr:cNvPr id="653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36750" y="2607945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31</xdr:row>
      <xdr:rowOff>104775</xdr:rowOff>
    </xdr:from>
    <xdr:to>
      <xdr:col>4</xdr:col>
      <xdr:colOff>456508</xdr:colOff>
      <xdr:row>31</xdr:row>
      <xdr:rowOff>785812</xdr:rowOff>
    </xdr:to>
    <xdr:pic>
      <xdr:nvPicPr>
        <xdr:cNvPr id="654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55800" y="2695575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32</xdr:row>
      <xdr:rowOff>123825</xdr:rowOff>
    </xdr:from>
    <xdr:to>
      <xdr:col>4</xdr:col>
      <xdr:colOff>513658</xdr:colOff>
      <xdr:row>32</xdr:row>
      <xdr:rowOff>804862</xdr:rowOff>
    </xdr:to>
    <xdr:pic>
      <xdr:nvPicPr>
        <xdr:cNvPr id="655" name="Imagem 50" descr="Imagem 50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2012950" y="27889200"/>
          <a:ext cx="888308" cy="6810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5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3</xdr:col>
      <xdr:colOff>401320</xdr:colOff>
      <xdr:row>0</xdr:row>
      <xdr:rowOff>26410</xdr:rowOff>
    </xdr:from>
    <xdr:to>
      <xdr:col>8</xdr:col>
      <xdr:colOff>71754</xdr:colOff>
      <xdr:row>1</xdr:row>
      <xdr:rowOff>733764</xdr:rowOff>
    </xdr:to>
    <xdr:sp>
      <xdr:nvSpPr>
        <xdr:cNvPr id="657" name="Retângulo 1"/>
        <xdr:cNvSpPr txBox="1"/>
      </xdr:nvSpPr>
      <xdr:spPr>
        <a:xfrm>
          <a:off x="2192020" y="26410"/>
          <a:ext cx="4229735" cy="81213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45719" tIns="45719" rIns="45719" bIns="45719" numCol="1" anchor="t">
          <a:sp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50" strike="noStrike" sz="48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defRPr>
          </a:pPr>
          <a:r>
            <a:rPr b="1" baseline="0" cap="none" i="0" spc="50" strike="noStrike" sz="48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rPr>
            <a:t>NOVIDADES </a:t>
          </a:r>
        </a:p>
      </xdr:txBody>
    </xdr:sp>
    <xdr:clientData/>
  </xdr:twoCellAnchor>
  <xdr:twoCellAnchor>
    <xdr:from>
      <xdr:col>3</xdr:col>
      <xdr:colOff>276225</xdr:colOff>
      <xdr:row>3</xdr:row>
      <xdr:rowOff>219074</xdr:rowOff>
    </xdr:from>
    <xdr:to>
      <xdr:col>4</xdr:col>
      <xdr:colOff>423655</xdr:colOff>
      <xdr:row>3</xdr:row>
      <xdr:rowOff>991932</xdr:rowOff>
    </xdr:to>
    <xdr:pic>
      <xdr:nvPicPr>
        <xdr:cNvPr id="658" name="Imagem 7" descr="Imagem 7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66925" y="1466849"/>
          <a:ext cx="769731" cy="77285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276225</xdr:colOff>
      <xdr:row>4</xdr:row>
      <xdr:rowOff>238124</xdr:rowOff>
    </xdr:from>
    <xdr:to>
      <xdr:col>4</xdr:col>
      <xdr:colOff>300168</xdr:colOff>
      <xdr:row>4</xdr:row>
      <xdr:rowOff>933449</xdr:rowOff>
    </xdr:to>
    <xdr:pic>
      <xdr:nvPicPr>
        <xdr:cNvPr id="659" name="Imagem 8" descr="Imagem 8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066925" y="2628899"/>
          <a:ext cx="646244" cy="6953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5</xdr:row>
      <xdr:rowOff>114300</xdr:rowOff>
    </xdr:from>
    <xdr:to>
      <xdr:col>4</xdr:col>
      <xdr:colOff>382587</xdr:colOff>
      <xdr:row>5</xdr:row>
      <xdr:rowOff>881062</xdr:rowOff>
    </xdr:to>
    <xdr:pic>
      <xdr:nvPicPr>
        <xdr:cNvPr id="660" name="Imagem 9" descr="Imagem 9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2028825" y="3648075"/>
          <a:ext cx="766763" cy="76676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161925</xdr:colOff>
      <xdr:row>6</xdr:row>
      <xdr:rowOff>143340</xdr:rowOff>
    </xdr:from>
    <xdr:to>
      <xdr:col>4</xdr:col>
      <xdr:colOff>309185</xdr:colOff>
      <xdr:row>6</xdr:row>
      <xdr:rowOff>876300</xdr:rowOff>
    </xdr:to>
    <xdr:pic>
      <xdr:nvPicPr>
        <xdr:cNvPr id="661" name="Imagem 10" descr="Imagem 10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1952625" y="4820115"/>
          <a:ext cx="769561" cy="73296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171450</xdr:colOff>
      <xdr:row>7</xdr:row>
      <xdr:rowOff>171450</xdr:rowOff>
    </xdr:from>
    <xdr:to>
      <xdr:col>4</xdr:col>
      <xdr:colOff>368300</xdr:colOff>
      <xdr:row>7</xdr:row>
      <xdr:rowOff>990600</xdr:rowOff>
    </xdr:to>
    <xdr:pic>
      <xdr:nvPicPr>
        <xdr:cNvPr id="662" name="Imagem 11" descr="Imagem 11"/>
        <xdr:cNvPicPr>
          <a:picLocks noChangeAspect="1"/>
        </xdr:cNvPicPr>
      </xdr:nvPicPr>
      <xdr:blipFill>
        <a:blip r:embed="rId5">
          <a:extLst/>
        </a:blip>
        <a:stretch>
          <a:fillRect/>
        </a:stretch>
      </xdr:blipFill>
      <xdr:spPr>
        <a:xfrm>
          <a:off x="1962150" y="5991225"/>
          <a:ext cx="819150" cy="8191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161925</xdr:colOff>
      <xdr:row>8</xdr:row>
      <xdr:rowOff>171450</xdr:rowOff>
    </xdr:from>
    <xdr:to>
      <xdr:col>4</xdr:col>
      <xdr:colOff>332945</xdr:colOff>
      <xdr:row>8</xdr:row>
      <xdr:rowOff>971550</xdr:rowOff>
    </xdr:to>
    <xdr:pic>
      <xdr:nvPicPr>
        <xdr:cNvPr id="663" name="Imagem 12" descr="Imagem 12"/>
        <xdr:cNvPicPr>
          <a:picLocks noChangeAspect="1"/>
        </xdr:cNvPicPr>
      </xdr:nvPicPr>
      <xdr:blipFill>
        <a:blip r:embed="rId6">
          <a:extLst/>
        </a:blip>
        <a:stretch>
          <a:fillRect/>
        </a:stretch>
      </xdr:blipFill>
      <xdr:spPr>
        <a:xfrm>
          <a:off x="1952625" y="7134225"/>
          <a:ext cx="793320" cy="80010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10</xdr:row>
      <xdr:rowOff>133349</xdr:rowOff>
    </xdr:from>
    <xdr:to>
      <xdr:col>4</xdr:col>
      <xdr:colOff>305999</xdr:colOff>
      <xdr:row>10</xdr:row>
      <xdr:rowOff>981074</xdr:rowOff>
    </xdr:to>
    <xdr:pic>
      <xdr:nvPicPr>
        <xdr:cNvPr id="664" name="Imagem 17" descr="Imagem 17"/>
        <xdr:cNvPicPr>
          <a:picLocks noChangeAspect="1"/>
        </xdr:cNvPicPr>
      </xdr:nvPicPr>
      <xdr:blipFill>
        <a:blip r:embed="rId7">
          <a:extLst/>
        </a:blip>
        <a:stretch>
          <a:fillRect/>
        </a:stretch>
      </xdr:blipFill>
      <xdr:spPr>
        <a:xfrm>
          <a:off x="2028825" y="9382124"/>
          <a:ext cx="690175" cy="8477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104775</xdr:colOff>
      <xdr:row>9</xdr:row>
      <xdr:rowOff>47624</xdr:rowOff>
    </xdr:from>
    <xdr:to>
      <xdr:col>4</xdr:col>
      <xdr:colOff>463550</xdr:colOff>
      <xdr:row>9</xdr:row>
      <xdr:rowOff>1028699</xdr:rowOff>
    </xdr:to>
    <xdr:pic>
      <xdr:nvPicPr>
        <xdr:cNvPr id="665" name="Imagem 18" descr="Imagem 18"/>
        <xdr:cNvPicPr>
          <a:picLocks noChangeAspect="1"/>
        </xdr:cNvPicPr>
      </xdr:nvPicPr>
      <xdr:blipFill>
        <a:blip r:embed="rId8">
          <a:extLst/>
        </a:blip>
        <a:stretch>
          <a:fillRect/>
        </a:stretch>
      </xdr:blipFill>
      <xdr:spPr>
        <a:xfrm>
          <a:off x="1895475" y="8153399"/>
          <a:ext cx="981075" cy="9810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133350</xdr:colOff>
      <xdr:row>11</xdr:row>
      <xdr:rowOff>247650</xdr:rowOff>
    </xdr:from>
    <xdr:to>
      <xdr:col>4</xdr:col>
      <xdr:colOff>436400</xdr:colOff>
      <xdr:row>11</xdr:row>
      <xdr:rowOff>981074</xdr:rowOff>
    </xdr:to>
    <xdr:pic>
      <xdr:nvPicPr>
        <xdr:cNvPr id="666" name="Imagem 19" descr="Imagem 19"/>
        <xdr:cNvPicPr>
          <a:picLocks noChangeAspect="1"/>
        </xdr:cNvPicPr>
      </xdr:nvPicPr>
      <xdr:blipFill>
        <a:blip r:embed="rId9">
          <a:extLst/>
        </a:blip>
        <a:stretch>
          <a:fillRect/>
        </a:stretch>
      </xdr:blipFill>
      <xdr:spPr>
        <a:xfrm>
          <a:off x="1924050" y="10639425"/>
          <a:ext cx="925351" cy="7334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142874</xdr:colOff>
      <xdr:row>12</xdr:row>
      <xdr:rowOff>95249</xdr:rowOff>
    </xdr:from>
    <xdr:to>
      <xdr:col>4</xdr:col>
      <xdr:colOff>377823</xdr:colOff>
      <xdr:row>12</xdr:row>
      <xdr:rowOff>952497</xdr:rowOff>
    </xdr:to>
    <xdr:pic>
      <xdr:nvPicPr>
        <xdr:cNvPr id="667" name="Imagem 20" descr="Imagem 20"/>
        <xdr:cNvPicPr>
          <a:picLocks noChangeAspect="1"/>
        </xdr:cNvPicPr>
      </xdr:nvPicPr>
      <xdr:blipFill>
        <a:blip r:embed="rId10">
          <a:extLst/>
        </a:blip>
        <a:stretch>
          <a:fillRect/>
        </a:stretch>
      </xdr:blipFill>
      <xdr:spPr>
        <a:xfrm>
          <a:off x="1933574" y="11630024"/>
          <a:ext cx="857250" cy="85724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13</xdr:row>
      <xdr:rowOff>228600</xdr:rowOff>
    </xdr:from>
    <xdr:to>
      <xdr:col>4</xdr:col>
      <xdr:colOff>343730</xdr:colOff>
      <xdr:row>13</xdr:row>
      <xdr:rowOff>985837</xdr:rowOff>
    </xdr:to>
    <xdr:pic>
      <xdr:nvPicPr>
        <xdr:cNvPr id="668" name="Imagem 21" descr="Imagem 21"/>
        <xdr:cNvPicPr>
          <a:picLocks noChangeAspect="1"/>
        </xdr:cNvPicPr>
      </xdr:nvPicPr>
      <xdr:blipFill>
        <a:blip r:embed="rId11">
          <a:extLst/>
        </a:blip>
        <a:stretch>
          <a:fillRect/>
        </a:stretch>
      </xdr:blipFill>
      <xdr:spPr>
        <a:xfrm>
          <a:off x="2000250" y="12906375"/>
          <a:ext cx="756481" cy="7572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123824</xdr:colOff>
      <xdr:row>14</xdr:row>
      <xdr:rowOff>133348</xdr:rowOff>
    </xdr:from>
    <xdr:to>
      <xdr:col>4</xdr:col>
      <xdr:colOff>444499</xdr:colOff>
      <xdr:row>14</xdr:row>
      <xdr:rowOff>1076323</xdr:rowOff>
    </xdr:to>
    <xdr:pic>
      <xdr:nvPicPr>
        <xdr:cNvPr id="669" name="Imagem 22" descr="Imagem 22"/>
        <xdr:cNvPicPr>
          <a:picLocks noChangeAspect="1"/>
        </xdr:cNvPicPr>
      </xdr:nvPicPr>
      <xdr:blipFill>
        <a:blip r:embed="rId12">
          <a:extLst/>
        </a:blip>
        <a:stretch>
          <a:fillRect/>
        </a:stretch>
      </xdr:blipFill>
      <xdr:spPr>
        <a:xfrm>
          <a:off x="1914524" y="13954123"/>
          <a:ext cx="942976" cy="9429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85725</xdr:colOff>
      <xdr:row>15</xdr:row>
      <xdr:rowOff>152400</xdr:rowOff>
    </xdr:from>
    <xdr:to>
      <xdr:col>4</xdr:col>
      <xdr:colOff>409545</xdr:colOff>
      <xdr:row>15</xdr:row>
      <xdr:rowOff>1000125</xdr:rowOff>
    </xdr:to>
    <xdr:pic>
      <xdr:nvPicPr>
        <xdr:cNvPr id="670" name="Imagem 23" descr="Imagem 23"/>
        <xdr:cNvPicPr>
          <a:picLocks noChangeAspect="1"/>
        </xdr:cNvPicPr>
      </xdr:nvPicPr>
      <xdr:blipFill>
        <a:blip r:embed="rId13">
          <a:extLst/>
        </a:blip>
        <a:stretch>
          <a:fillRect/>
        </a:stretch>
      </xdr:blipFill>
      <xdr:spPr>
        <a:xfrm>
          <a:off x="1876425" y="15116175"/>
          <a:ext cx="946121" cy="84772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16</xdr:row>
      <xdr:rowOff>238125</xdr:rowOff>
    </xdr:from>
    <xdr:to>
      <xdr:col>4</xdr:col>
      <xdr:colOff>354831</xdr:colOff>
      <xdr:row>16</xdr:row>
      <xdr:rowOff>971549</xdr:rowOff>
    </xdr:to>
    <xdr:pic>
      <xdr:nvPicPr>
        <xdr:cNvPr id="671" name="Imagem 24" descr="Imagem 24"/>
        <xdr:cNvPicPr>
          <a:picLocks noChangeAspect="1"/>
        </xdr:cNvPicPr>
      </xdr:nvPicPr>
      <xdr:blipFill>
        <a:blip r:embed="rId14">
          <a:extLst/>
        </a:blip>
        <a:stretch>
          <a:fillRect/>
        </a:stretch>
      </xdr:blipFill>
      <xdr:spPr>
        <a:xfrm>
          <a:off x="2038350" y="16344900"/>
          <a:ext cx="729482" cy="73342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17</xdr:row>
      <xdr:rowOff>180975</xdr:rowOff>
    </xdr:from>
    <xdr:to>
      <xdr:col>4</xdr:col>
      <xdr:colOff>364356</xdr:colOff>
      <xdr:row>17</xdr:row>
      <xdr:rowOff>914399</xdr:rowOff>
    </xdr:to>
    <xdr:pic>
      <xdr:nvPicPr>
        <xdr:cNvPr id="672" name="Imagem 25" descr="Imagem 25"/>
        <xdr:cNvPicPr>
          <a:picLocks noChangeAspect="1"/>
        </xdr:cNvPicPr>
      </xdr:nvPicPr>
      <xdr:blipFill>
        <a:blip r:embed="rId14">
          <a:extLst/>
        </a:blip>
        <a:stretch>
          <a:fillRect/>
        </a:stretch>
      </xdr:blipFill>
      <xdr:spPr>
        <a:xfrm>
          <a:off x="2047875" y="17430750"/>
          <a:ext cx="729482" cy="73342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18</xdr:row>
      <xdr:rowOff>171450</xdr:rowOff>
    </xdr:from>
    <xdr:to>
      <xdr:col>4</xdr:col>
      <xdr:colOff>354831</xdr:colOff>
      <xdr:row>18</xdr:row>
      <xdr:rowOff>904874</xdr:rowOff>
    </xdr:to>
    <xdr:pic>
      <xdr:nvPicPr>
        <xdr:cNvPr id="673" name="Imagem 26" descr="Imagem 26"/>
        <xdr:cNvPicPr>
          <a:picLocks noChangeAspect="1"/>
        </xdr:cNvPicPr>
      </xdr:nvPicPr>
      <xdr:blipFill>
        <a:blip r:embed="rId14">
          <a:extLst/>
        </a:blip>
        <a:stretch>
          <a:fillRect/>
        </a:stretch>
      </xdr:blipFill>
      <xdr:spPr>
        <a:xfrm>
          <a:off x="2038350" y="18564225"/>
          <a:ext cx="729482" cy="73342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19</xdr:row>
      <xdr:rowOff>233362</xdr:rowOff>
    </xdr:from>
    <xdr:to>
      <xdr:col>4</xdr:col>
      <xdr:colOff>349250</xdr:colOff>
      <xdr:row>19</xdr:row>
      <xdr:rowOff>985837</xdr:rowOff>
    </xdr:to>
    <xdr:pic>
      <xdr:nvPicPr>
        <xdr:cNvPr id="674" name="Imagem 28" descr="Imagem 28"/>
        <xdr:cNvPicPr>
          <a:picLocks noChangeAspect="1"/>
        </xdr:cNvPicPr>
      </xdr:nvPicPr>
      <xdr:blipFill>
        <a:blip r:embed="rId15">
          <a:extLst/>
        </a:blip>
        <a:stretch>
          <a:fillRect/>
        </a:stretch>
      </xdr:blipFill>
      <xdr:spPr>
        <a:xfrm>
          <a:off x="2009775" y="19769137"/>
          <a:ext cx="752475" cy="7524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171450</xdr:colOff>
      <xdr:row>20</xdr:row>
      <xdr:rowOff>190500</xdr:rowOff>
    </xdr:from>
    <xdr:to>
      <xdr:col>4</xdr:col>
      <xdr:colOff>320675</xdr:colOff>
      <xdr:row>20</xdr:row>
      <xdr:rowOff>962023</xdr:rowOff>
    </xdr:to>
    <xdr:pic>
      <xdr:nvPicPr>
        <xdr:cNvPr id="675" name="Imagem 29" descr="Imagem 29"/>
        <xdr:cNvPicPr>
          <a:picLocks noChangeAspect="1"/>
        </xdr:cNvPicPr>
      </xdr:nvPicPr>
      <xdr:blipFill>
        <a:blip r:embed="rId16">
          <a:extLst/>
        </a:blip>
        <a:stretch>
          <a:fillRect/>
        </a:stretch>
      </xdr:blipFill>
      <xdr:spPr>
        <a:xfrm>
          <a:off x="1962150" y="20869275"/>
          <a:ext cx="771525" cy="77152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400050</xdr:colOff>
      <xdr:row>21</xdr:row>
      <xdr:rowOff>133350</xdr:rowOff>
    </xdr:from>
    <xdr:to>
      <xdr:col>4</xdr:col>
      <xdr:colOff>205095</xdr:colOff>
      <xdr:row>21</xdr:row>
      <xdr:rowOff>1009056</xdr:rowOff>
    </xdr:to>
    <xdr:pic>
      <xdr:nvPicPr>
        <xdr:cNvPr id="676" name="Imagem 30" descr="Imagem 30"/>
        <xdr:cNvPicPr>
          <a:picLocks noChangeAspect="1"/>
        </xdr:cNvPicPr>
      </xdr:nvPicPr>
      <xdr:blipFill>
        <a:blip r:embed="rId17">
          <a:extLst/>
        </a:blip>
        <a:stretch>
          <a:fillRect/>
        </a:stretch>
      </xdr:blipFill>
      <xdr:spPr>
        <a:xfrm>
          <a:off x="2190750" y="21955125"/>
          <a:ext cx="427346" cy="87570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6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3</xdr:col>
      <xdr:colOff>200025</xdr:colOff>
      <xdr:row>3</xdr:row>
      <xdr:rowOff>61397</xdr:rowOff>
    </xdr:from>
    <xdr:to>
      <xdr:col>4</xdr:col>
      <xdr:colOff>234950</xdr:colOff>
      <xdr:row>3</xdr:row>
      <xdr:rowOff>844549</xdr:rowOff>
    </xdr:to>
    <xdr:pic>
      <xdr:nvPicPr>
        <xdr:cNvPr id="678" name="Imagem 1" descr="Imagem 1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1952625" y="1309172"/>
          <a:ext cx="657225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4</xdr:row>
      <xdr:rowOff>61397</xdr:rowOff>
    </xdr:from>
    <xdr:to>
      <xdr:col>4</xdr:col>
      <xdr:colOff>234949</xdr:colOff>
      <xdr:row>4</xdr:row>
      <xdr:rowOff>844549</xdr:rowOff>
    </xdr:to>
    <xdr:pic>
      <xdr:nvPicPr>
        <xdr:cNvPr id="679" name="Imagem 3" descr="Imagem 3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1952625" y="2223572"/>
          <a:ext cx="657225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3</xdr:row>
      <xdr:rowOff>61397</xdr:rowOff>
    </xdr:from>
    <xdr:to>
      <xdr:col>4</xdr:col>
      <xdr:colOff>190553</xdr:colOff>
      <xdr:row>3</xdr:row>
      <xdr:rowOff>791646</xdr:rowOff>
    </xdr:to>
    <xdr:pic>
      <xdr:nvPicPr>
        <xdr:cNvPr id="680" name="Imagem 4" descr="Imagem 4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1952625" y="1309172"/>
          <a:ext cx="612829" cy="7302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6</xdr:row>
      <xdr:rowOff>114300</xdr:rowOff>
    </xdr:from>
    <xdr:to>
      <xdr:col>4</xdr:col>
      <xdr:colOff>292098</xdr:colOff>
      <xdr:row>6</xdr:row>
      <xdr:rowOff>897452</xdr:rowOff>
    </xdr:to>
    <xdr:pic>
      <xdr:nvPicPr>
        <xdr:cNvPr id="681" name="Imagem 5" descr="Imagem 5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09775" y="4105275"/>
          <a:ext cx="657224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5</xdr:row>
      <xdr:rowOff>28575</xdr:rowOff>
    </xdr:from>
    <xdr:to>
      <xdr:col>4</xdr:col>
      <xdr:colOff>225423</xdr:colOff>
      <xdr:row>5</xdr:row>
      <xdr:rowOff>811727</xdr:rowOff>
    </xdr:to>
    <xdr:pic>
      <xdr:nvPicPr>
        <xdr:cNvPr id="682" name="Imagem 6" descr="Imagem 6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1943100" y="3105150"/>
          <a:ext cx="657224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7</xdr:row>
      <xdr:rowOff>95250</xdr:rowOff>
    </xdr:from>
    <xdr:to>
      <xdr:col>4</xdr:col>
      <xdr:colOff>301623</xdr:colOff>
      <xdr:row>7</xdr:row>
      <xdr:rowOff>878402</xdr:rowOff>
    </xdr:to>
    <xdr:pic>
      <xdr:nvPicPr>
        <xdr:cNvPr id="683" name="Imagem 7" descr="Imagem 7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19300" y="5000625"/>
          <a:ext cx="657224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8</xdr:row>
      <xdr:rowOff>95250</xdr:rowOff>
    </xdr:from>
    <xdr:to>
      <xdr:col>4</xdr:col>
      <xdr:colOff>301623</xdr:colOff>
      <xdr:row>8</xdr:row>
      <xdr:rowOff>878402</xdr:rowOff>
    </xdr:to>
    <xdr:pic>
      <xdr:nvPicPr>
        <xdr:cNvPr id="684" name="Imagem 8" descr="Imagem 8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19300" y="5915025"/>
          <a:ext cx="657224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9</xdr:row>
      <xdr:rowOff>66675</xdr:rowOff>
    </xdr:from>
    <xdr:to>
      <xdr:col>4</xdr:col>
      <xdr:colOff>320673</xdr:colOff>
      <xdr:row>9</xdr:row>
      <xdr:rowOff>849827</xdr:rowOff>
    </xdr:to>
    <xdr:pic>
      <xdr:nvPicPr>
        <xdr:cNvPr id="685" name="Imagem 9" descr="Imagem 9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38350" y="6800850"/>
          <a:ext cx="657224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285750</xdr:colOff>
      <xdr:row>10</xdr:row>
      <xdr:rowOff>47625</xdr:rowOff>
    </xdr:from>
    <xdr:to>
      <xdr:col>4</xdr:col>
      <xdr:colOff>320673</xdr:colOff>
      <xdr:row>10</xdr:row>
      <xdr:rowOff>830777</xdr:rowOff>
    </xdr:to>
    <xdr:pic>
      <xdr:nvPicPr>
        <xdr:cNvPr id="686" name="Imagem 10" descr="Imagem 10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38350" y="7696200"/>
          <a:ext cx="657224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11</xdr:row>
      <xdr:rowOff>85725</xdr:rowOff>
    </xdr:from>
    <xdr:to>
      <xdr:col>4</xdr:col>
      <xdr:colOff>292098</xdr:colOff>
      <xdr:row>11</xdr:row>
      <xdr:rowOff>868877</xdr:rowOff>
    </xdr:to>
    <xdr:pic>
      <xdr:nvPicPr>
        <xdr:cNvPr id="687" name="Imagem 11" descr="Imagem 11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09775" y="8648700"/>
          <a:ext cx="657224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247650</xdr:colOff>
      <xdr:row>12</xdr:row>
      <xdr:rowOff>104775</xdr:rowOff>
    </xdr:from>
    <xdr:to>
      <xdr:col>4</xdr:col>
      <xdr:colOff>282573</xdr:colOff>
      <xdr:row>12</xdr:row>
      <xdr:rowOff>887927</xdr:rowOff>
    </xdr:to>
    <xdr:pic>
      <xdr:nvPicPr>
        <xdr:cNvPr id="688" name="Imagem 12" descr="Imagem 12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00250" y="9582150"/>
          <a:ext cx="657224" cy="78315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152400</xdr:colOff>
      <xdr:row>13</xdr:row>
      <xdr:rowOff>152400</xdr:rowOff>
    </xdr:from>
    <xdr:to>
      <xdr:col>4</xdr:col>
      <xdr:colOff>448833</xdr:colOff>
      <xdr:row>13</xdr:row>
      <xdr:rowOff>844477</xdr:rowOff>
    </xdr:to>
    <xdr:pic>
      <xdr:nvPicPr>
        <xdr:cNvPr id="689" name="Imagem 13" descr="Imagem 13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905000" y="10544175"/>
          <a:ext cx="918734" cy="69207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161925</xdr:colOff>
      <xdr:row>14</xdr:row>
      <xdr:rowOff>180974</xdr:rowOff>
    </xdr:from>
    <xdr:to>
      <xdr:col>4</xdr:col>
      <xdr:colOff>257209</xdr:colOff>
      <xdr:row>14</xdr:row>
      <xdr:rowOff>831849</xdr:rowOff>
    </xdr:to>
    <xdr:pic>
      <xdr:nvPicPr>
        <xdr:cNvPr id="690" name="Imagem 14" descr="Imagem 14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1914525" y="11487149"/>
          <a:ext cx="717585" cy="6508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15</xdr:row>
      <xdr:rowOff>123825</xdr:rowOff>
    </xdr:from>
    <xdr:to>
      <xdr:col>4</xdr:col>
      <xdr:colOff>275109</xdr:colOff>
      <xdr:row>15</xdr:row>
      <xdr:rowOff>790575</xdr:rowOff>
    </xdr:to>
    <xdr:pic>
      <xdr:nvPicPr>
        <xdr:cNvPr id="691" name="Imagem 15" descr="Imagem 15"/>
        <xdr:cNvPicPr>
          <a:picLocks noChangeAspect="1"/>
        </xdr:cNvPicPr>
      </xdr:nvPicPr>
      <xdr:blipFill>
        <a:blip r:embed="rId5">
          <a:extLst/>
        </a:blip>
        <a:stretch>
          <a:fillRect/>
        </a:stretch>
      </xdr:blipFill>
      <xdr:spPr>
        <a:xfrm>
          <a:off x="1981200" y="12344400"/>
          <a:ext cx="668810" cy="6667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577435</xdr:colOff>
      <xdr:row>0</xdr:row>
      <xdr:rowOff>0</xdr:rowOff>
    </xdr:from>
    <xdr:to>
      <xdr:col>9</xdr:col>
      <xdr:colOff>121063</xdr:colOff>
      <xdr:row>1</xdr:row>
      <xdr:rowOff>804854</xdr:rowOff>
    </xdr:to>
    <xdr:sp>
      <xdr:nvSpPr>
        <xdr:cNvPr id="692" name="Retângulo 17"/>
        <xdr:cNvSpPr txBox="1"/>
      </xdr:nvSpPr>
      <xdr:spPr>
        <a:xfrm>
          <a:off x="2330034" y="-43449"/>
          <a:ext cx="3607630" cy="90963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45719" tIns="45719" rIns="45719" bIns="45719" numCol="1" anchor="t">
          <a:sp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defRPr>
          </a:pPr>
          <a:r>
            <a: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rPr>
            <a:t>NOVIDADES</a:t>
          </a:r>
        </a:p>
      </xdr:txBody>
    </xdr:sp>
    <xdr:clientData/>
  </xdr:twoCellAnchor>
</xdr:wsDr>
</file>

<file path=xl/drawings/drawing7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4</xdr:col>
      <xdr:colOff>631378</xdr:colOff>
      <xdr:row>0</xdr:row>
      <xdr:rowOff>0</xdr:rowOff>
    </xdr:from>
    <xdr:to>
      <xdr:col>12</xdr:col>
      <xdr:colOff>185387</xdr:colOff>
      <xdr:row>1</xdr:row>
      <xdr:rowOff>804854</xdr:rowOff>
    </xdr:to>
    <xdr:sp>
      <xdr:nvSpPr>
        <xdr:cNvPr id="694" name="Retângulo 1"/>
        <xdr:cNvSpPr txBox="1"/>
      </xdr:nvSpPr>
      <xdr:spPr>
        <a:xfrm>
          <a:off x="2815778" y="-59324"/>
          <a:ext cx="5015010" cy="90963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45719" tIns="45719" rIns="45719" bIns="45719" numCol="1" anchor="t">
          <a:sp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defRPr>
          </a:pPr>
          <a:r>
            <a: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rPr>
            <a:t>BALANÇAS NEHC</a:t>
          </a:r>
        </a:p>
      </xdr:txBody>
    </xdr:sp>
    <xdr:clientData/>
  </xdr:twoCellAnchor>
  <xdr:twoCellAnchor>
    <xdr:from>
      <xdr:col>3</xdr:col>
      <xdr:colOff>266700</xdr:colOff>
      <xdr:row>3</xdr:row>
      <xdr:rowOff>66675</xdr:rowOff>
    </xdr:from>
    <xdr:to>
      <xdr:col>4</xdr:col>
      <xdr:colOff>346016</xdr:colOff>
      <xdr:row>3</xdr:row>
      <xdr:rowOff>695324</xdr:rowOff>
    </xdr:to>
    <xdr:pic>
      <xdr:nvPicPr>
        <xdr:cNvPr id="695" name="Imagem 5" descr="Imagem 5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1828800" y="2162175"/>
          <a:ext cx="701617" cy="62865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5</xdr:row>
      <xdr:rowOff>9523</xdr:rowOff>
    </xdr:from>
    <xdr:to>
      <xdr:col>4</xdr:col>
      <xdr:colOff>325437</xdr:colOff>
      <xdr:row>5</xdr:row>
      <xdr:rowOff>766760</xdr:rowOff>
    </xdr:to>
    <xdr:pic>
      <xdr:nvPicPr>
        <xdr:cNvPr id="696" name="Imagem 2" descr="Imagem 2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1752600" y="3686173"/>
          <a:ext cx="757238" cy="7572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6</xdr:row>
      <xdr:rowOff>104775</xdr:rowOff>
    </xdr:from>
    <xdr:to>
      <xdr:col>4</xdr:col>
      <xdr:colOff>263525</xdr:colOff>
      <xdr:row>6</xdr:row>
      <xdr:rowOff>771526</xdr:rowOff>
    </xdr:to>
    <xdr:pic>
      <xdr:nvPicPr>
        <xdr:cNvPr id="697" name="Imagem 4" descr="Imagem 4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1781175" y="4572000"/>
          <a:ext cx="666751" cy="66675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304800</xdr:colOff>
      <xdr:row>7</xdr:row>
      <xdr:rowOff>133348</xdr:rowOff>
    </xdr:from>
    <xdr:to>
      <xdr:col>4</xdr:col>
      <xdr:colOff>225425</xdr:colOff>
      <xdr:row>7</xdr:row>
      <xdr:rowOff>676273</xdr:rowOff>
    </xdr:to>
    <xdr:pic>
      <xdr:nvPicPr>
        <xdr:cNvPr id="698" name="Imagem 7" descr="Imagem 7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1866900" y="5391148"/>
          <a:ext cx="542925" cy="5429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238125</xdr:colOff>
      <xdr:row>10</xdr:row>
      <xdr:rowOff>151386</xdr:rowOff>
    </xdr:from>
    <xdr:to>
      <xdr:col>4</xdr:col>
      <xdr:colOff>301623</xdr:colOff>
      <xdr:row>10</xdr:row>
      <xdr:rowOff>771523</xdr:rowOff>
    </xdr:to>
    <xdr:pic>
      <xdr:nvPicPr>
        <xdr:cNvPr id="699" name="Imagem 9" descr="Imagem 9"/>
        <xdr:cNvPicPr>
          <a:picLocks noChangeAspect="1"/>
        </xdr:cNvPicPr>
      </xdr:nvPicPr>
      <xdr:blipFill>
        <a:blip r:embed="rId5">
          <a:extLst/>
        </a:blip>
        <a:stretch>
          <a:fillRect/>
        </a:stretch>
      </xdr:blipFill>
      <xdr:spPr>
        <a:xfrm>
          <a:off x="1800225" y="7780911"/>
          <a:ext cx="685799" cy="6201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257175</xdr:colOff>
      <xdr:row>11</xdr:row>
      <xdr:rowOff>219075</xdr:rowOff>
    </xdr:from>
    <xdr:to>
      <xdr:col>4</xdr:col>
      <xdr:colOff>280175</xdr:colOff>
      <xdr:row>11</xdr:row>
      <xdr:rowOff>714864</xdr:rowOff>
    </xdr:to>
    <xdr:pic>
      <xdr:nvPicPr>
        <xdr:cNvPr id="700" name="Imagem 11" descr="Imagem 11"/>
        <xdr:cNvPicPr>
          <a:picLocks noChangeAspect="1"/>
        </xdr:cNvPicPr>
      </xdr:nvPicPr>
      <xdr:blipFill>
        <a:blip r:embed="rId6">
          <a:extLst/>
        </a:blip>
        <a:stretch>
          <a:fillRect/>
        </a:stretch>
      </xdr:blipFill>
      <xdr:spPr>
        <a:xfrm>
          <a:off x="1819275" y="8639175"/>
          <a:ext cx="645301" cy="49579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12</xdr:row>
      <xdr:rowOff>247650</xdr:rowOff>
    </xdr:from>
    <xdr:to>
      <xdr:col>4</xdr:col>
      <xdr:colOff>304160</xdr:colOff>
      <xdr:row>12</xdr:row>
      <xdr:rowOff>742950</xdr:rowOff>
    </xdr:to>
    <xdr:pic>
      <xdr:nvPicPr>
        <xdr:cNvPr id="701" name="Imagem 13" descr="Imagem 13"/>
        <xdr:cNvPicPr>
          <a:picLocks noChangeAspect="1"/>
        </xdr:cNvPicPr>
      </xdr:nvPicPr>
      <xdr:blipFill>
        <a:blip r:embed="rId7">
          <a:extLst/>
        </a:blip>
        <a:stretch>
          <a:fillRect/>
        </a:stretch>
      </xdr:blipFill>
      <xdr:spPr>
        <a:xfrm>
          <a:off x="1781175" y="9458325"/>
          <a:ext cx="707386" cy="49530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13</xdr:row>
      <xdr:rowOff>95250</xdr:rowOff>
    </xdr:from>
    <xdr:to>
      <xdr:col>4</xdr:col>
      <xdr:colOff>273050</xdr:colOff>
      <xdr:row>13</xdr:row>
      <xdr:rowOff>695325</xdr:rowOff>
    </xdr:to>
    <xdr:pic>
      <xdr:nvPicPr>
        <xdr:cNvPr id="702" name="Imagem 14" descr="Imagem 14"/>
        <xdr:cNvPicPr>
          <a:picLocks noChangeAspect="1"/>
        </xdr:cNvPicPr>
      </xdr:nvPicPr>
      <xdr:blipFill>
        <a:blip r:embed="rId8">
          <a:extLst/>
        </a:blip>
        <a:stretch>
          <a:fillRect/>
        </a:stretch>
      </xdr:blipFill>
      <xdr:spPr>
        <a:xfrm>
          <a:off x="1857375" y="10096500"/>
          <a:ext cx="600075" cy="6000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14</xdr:row>
      <xdr:rowOff>114297</xdr:rowOff>
    </xdr:from>
    <xdr:to>
      <xdr:col>4</xdr:col>
      <xdr:colOff>254000</xdr:colOff>
      <xdr:row>14</xdr:row>
      <xdr:rowOff>771522</xdr:rowOff>
    </xdr:to>
    <xdr:pic>
      <xdr:nvPicPr>
        <xdr:cNvPr id="703" name="Imagem 15" descr="Imagem 15"/>
        <xdr:cNvPicPr>
          <a:picLocks noChangeAspect="1"/>
        </xdr:cNvPicPr>
      </xdr:nvPicPr>
      <xdr:blipFill>
        <a:blip r:embed="rId9">
          <a:extLst/>
        </a:blip>
        <a:stretch>
          <a:fillRect/>
        </a:stretch>
      </xdr:blipFill>
      <xdr:spPr>
        <a:xfrm>
          <a:off x="1781175" y="10906122"/>
          <a:ext cx="657225" cy="65722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361950</xdr:colOff>
      <xdr:row>16</xdr:row>
      <xdr:rowOff>136769</xdr:rowOff>
    </xdr:from>
    <xdr:to>
      <xdr:col>4</xdr:col>
      <xdr:colOff>282575</xdr:colOff>
      <xdr:row>16</xdr:row>
      <xdr:rowOff>681499</xdr:rowOff>
    </xdr:to>
    <xdr:pic>
      <xdr:nvPicPr>
        <xdr:cNvPr id="704" name="image8.jpeg" descr="image8.jpeg"/>
        <xdr:cNvPicPr>
          <a:picLocks noChangeAspect="1"/>
        </xdr:cNvPicPr>
      </xdr:nvPicPr>
      <xdr:blipFill>
        <a:blip r:embed="rId10">
          <a:extLst/>
        </a:blip>
        <a:stretch>
          <a:fillRect/>
        </a:stretch>
      </xdr:blipFill>
      <xdr:spPr>
        <a:xfrm>
          <a:off x="1924050" y="12509744"/>
          <a:ext cx="542925" cy="54473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323850</xdr:colOff>
      <xdr:row>17</xdr:row>
      <xdr:rowOff>161925</xdr:rowOff>
    </xdr:from>
    <xdr:to>
      <xdr:col>4</xdr:col>
      <xdr:colOff>240998</xdr:colOff>
      <xdr:row>17</xdr:row>
      <xdr:rowOff>714373</xdr:rowOff>
    </xdr:to>
    <xdr:pic>
      <xdr:nvPicPr>
        <xdr:cNvPr id="705" name="Imagem 17" descr="Imagem 17"/>
        <xdr:cNvPicPr>
          <a:picLocks noChangeAspect="1"/>
        </xdr:cNvPicPr>
      </xdr:nvPicPr>
      <xdr:blipFill>
        <a:blip r:embed="rId11">
          <a:extLst/>
        </a:blip>
        <a:stretch>
          <a:fillRect/>
        </a:stretch>
      </xdr:blipFill>
      <xdr:spPr>
        <a:xfrm>
          <a:off x="1885950" y="13325475"/>
          <a:ext cx="539449" cy="55244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209550</xdr:colOff>
      <xdr:row>18</xdr:row>
      <xdr:rowOff>47625</xdr:rowOff>
    </xdr:from>
    <xdr:to>
      <xdr:col>4</xdr:col>
      <xdr:colOff>240751</xdr:colOff>
      <xdr:row>18</xdr:row>
      <xdr:rowOff>701778</xdr:rowOff>
    </xdr:to>
    <xdr:pic>
      <xdr:nvPicPr>
        <xdr:cNvPr id="706" name="Imagem 18" descr="Imagem 18"/>
        <xdr:cNvPicPr>
          <a:picLocks noChangeAspect="1"/>
        </xdr:cNvPicPr>
      </xdr:nvPicPr>
      <xdr:blipFill>
        <a:blip r:embed="rId12">
          <a:extLst/>
        </a:blip>
        <a:stretch>
          <a:fillRect/>
        </a:stretch>
      </xdr:blipFill>
      <xdr:spPr>
        <a:xfrm>
          <a:off x="1771650" y="14001750"/>
          <a:ext cx="653502" cy="65415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295275</xdr:colOff>
      <xdr:row>19</xdr:row>
      <xdr:rowOff>57148</xdr:rowOff>
    </xdr:from>
    <xdr:to>
      <xdr:col>4</xdr:col>
      <xdr:colOff>343817</xdr:colOff>
      <xdr:row>19</xdr:row>
      <xdr:rowOff>728662</xdr:rowOff>
    </xdr:to>
    <xdr:pic>
      <xdr:nvPicPr>
        <xdr:cNvPr id="707" name="Imagem 19" descr="Imagem 19"/>
        <xdr:cNvPicPr>
          <a:picLocks noChangeAspect="1"/>
        </xdr:cNvPicPr>
      </xdr:nvPicPr>
      <xdr:blipFill>
        <a:blip r:embed="rId13">
          <a:extLst/>
        </a:blip>
        <a:stretch>
          <a:fillRect/>
        </a:stretch>
      </xdr:blipFill>
      <xdr:spPr>
        <a:xfrm>
          <a:off x="1857375" y="14801848"/>
          <a:ext cx="670843" cy="67151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200025</xdr:colOff>
      <xdr:row>4</xdr:row>
      <xdr:rowOff>95250</xdr:rowOff>
    </xdr:from>
    <xdr:to>
      <xdr:col>4</xdr:col>
      <xdr:colOff>402767</xdr:colOff>
      <xdr:row>4</xdr:row>
      <xdr:rowOff>666750</xdr:rowOff>
    </xdr:to>
    <xdr:pic>
      <xdr:nvPicPr>
        <xdr:cNvPr id="708" name="Imagem 20" descr="Imagem 20"/>
        <xdr:cNvPicPr>
          <a:picLocks noChangeAspect="1"/>
        </xdr:cNvPicPr>
      </xdr:nvPicPr>
      <xdr:blipFill>
        <a:blip r:embed="rId14">
          <a:extLst/>
        </a:blip>
        <a:stretch>
          <a:fillRect/>
        </a:stretch>
      </xdr:blipFill>
      <xdr:spPr>
        <a:xfrm>
          <a:off x="1762125" y="2981325"/>
          <a:ext cx="825042" cy="57150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15</xdr:row>
      <xdr:rowOff>85725</xdr:rowOff>
    </xdr:from>
    <xdr:to>
      <xdr:col>4</xdr:col>
      <xdr:colOff>341515</xdr:colOff>
      <xdr:row>15</xdr:row>
      <xdr:rowOff>723899</xdr:rowOff>
    </xdr:to>
    <xdr:pic>
      <xdr:nvPicPr>
        <xdr:cNvPr id="709" name="Imagem 22" descr="Imagem 22"/>
        <xdr:cNvPicPr>
          <a:picLocks noChangeAspect="1"/>
        </xdr:cNvPicPr>
      </xdr:nvPicPr>
      <xdr:blipFill>
        <a:blip r:embed="rId15">
          <a:extLst/>
        </a:blip>
        <a:stretch>
          <a:fillRect/>
        </a:stretch>
      </xdr:blipFill>
      <xdr:spPr>
        <a:xfrm>
          <a:off x="1752600" y="11668125"/>
          <a:ext cx="773316" cy="6381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228600</xdr:colOff>
      <xdr:row>9</xdr:row>
      <xdr:rowOff>76199</xdr:rowOff>
    </xdr:from>
    <xdr:to>
      <xdr:col>4</xdr:col>
      <xdr:colOff>282575</xdr:colOff>
      <xdr:row>9</xdr:row>
      <xdr:rowOff>752474</xdr:rowOff>
    </xdr:to>
    <xdr:pic>
      <xdr:nvPicPr>
        <xdr:cNvPr id="710" name="Imagem 23" descr="Imagem 23"/>
        <xdr:cNvPicPr>
          <a:picLocks noChangeAspect="1"/>
        </xdr:cNvPicPr>
      </xdr:nvPicPr>
      <xdr:blipFill>
        <a:blip r:embed="rId16">
          <a:extLst/>
        </a:blip>
        <a:stretch>
          <a:fillRect/>
        </a:stretch>
      </xdr:blipFill>
      <xdr:spPr>
        <a:xfrm>
          <a:off x="1790700" y="6915149"/>
          <a:ext cx="676275" cy="67627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266700</xdr:colOff>
      <xdr:row>8</xdr:row>
      <xdr:rowOff>95250</xdr:rowOff>
    </xdr:from>
    <xdr:to>
      <xdr:col>4</xdr:col>
      <xdr:colOff>282575</xdr:colOff>
      <xdr:row>8</xdr:row>
      <xdr:rowOff>725624</xdr:rowOff>
    </xdr:to>
    <xdr:pic>
      <xdr:nvPicPr>
        <xdr:cNvPr id="711" name="Imagem 25" descr="Imagem 25"/>
        <xdr:cNvPicPr>
          <a:picLocks noChangeAspect="1"/>
        </xdr:cNvPicPr>
      </xdr:nvPicPr>
      <xdr:blipFill>
        <a:blip r:embed="rId17">
          <a:extLst/>
        </a:blip>
        <a:srcRect l="12864" t="13450" r="11111" b="12281"/>
        <a:stretch>
          <a:fillRect/>
        </a:stretch>
      </xdr:blipFill>
      <xdr:spPr>
        <a:xfrm>
          <a:off x="1828800" y="6143625"/>
          <a:ext cx="638176" cy="63037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8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4</xdr:col>
      <xdr:colOff>90137</xdr:colOff>
      <xdr:row>0</xdr:row>
      <xdr:rowOff>0</xdr:rowOff>
    </xdr:from>
    <xdr:to>
      <xdr:col>11</xdr:col>
      <xdr:colOff>91623</xdr:colOff>
      <xdr:row>1</xdr:row>
      <xdr:rowOff>804854</xdr:rowOff>
    </xdr:to>
    <xdr:sp>
      <xdr:nvSpPr>
        <xdr:cNvPr id="713" name="Retângulo 1"/>
        <xdr:cNvSpPr txBox="1"/>
      </xdr:nvSpPr>
      <xdr:spPr>
        <a:xfrm>
          <a:off x="2503137" y="-59324"/>
          <a:ext cx="5170387" cy="90963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45719" tIns="45719" rIns="45719" bIns="45719" numCol="1" anchor="t">
          <a:sp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defRPr>
          </a:pPr>
          <a:r>
            <a:rPr b="1" baseline="0" cap="none" i="0" spc="50" strike="noStrike" sz="5400" u="none">
              <a:ln w="9525" cap="flat">
                <a:solidFill>
                  <a:schemeClr val="accent1"/>
                </a:solidFill>
                <a:prstDash val="solid"/>
                <a:round/>
              </a:ln>
              <a:solidFill>
                <a:srgbClr val="FEFEFE"/>
              </a:solidFill>
              <a:uFillTx/>
              <a:latin typeface="Calibri"/>
              <a:ea typeface="Calibri"/>
              <a:cs typeface="Calibri"/>
              <a:sym typeface="Calibri"/>
            </a:rPr>
            <a:t>MARMITAS NEHC</a:t>
          </a:r>
        </a:p>
      </xdr:txBody>
    </xdr:sp>
    <xdr:clientData/>
  </xdr:twoCellAnchor>
  <xdr:twoCellAnchor>
    <xdr:from>
      <xdr:col>3</xdr:col>
      <xdr:colOff>219075</xdr:colOff>
      <xdr:row>3</xdr:row>
      <xdr:rowOff>104775</xdr:rowOff>
    </xdr:from>
    <xdr:to>
      <xdr:col>4</xdr:col>
      <xdr:colOff>334962</xdr:colOff>
      <xdr:row>3</xdr:row>
      <xdr:rowOff>842960</xdr:rowOff>
    </xdr:to>
    <xdr:pic>
      <xdr:nvPicPr>
        <xdr:cNvPr id="714" name="Imagem 12" descr="Imagem 12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09775" y="2019300"/>
          <a:ext cx="738188" cy="7381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190500</xdr:colOff>
      <xdr:row>4</xdr:row>
      <xdr:rowOff>104775</xdr:rowOff>
    </xdr:from>
    <xdr:to>
      <xdr:col>4</xdr:col>
      <xdr:colOff>306385</xdr:colOff>
      <xdr:row>4</xdr:row>
      <xdr:rowOff>842960</xdr:rowOff>
    </xdr:to>
    <xdr:pic>
      <xdr:nvPicPr>
        <xdr:cNvPr id="715" name="Imagem 13" descr="Imagem 13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1981200" y="3076575"/>
          <a:ext cx="738186" cy="7381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3</xdr:col>
      <xdr:colOff>219075</xdr:colOff>
      <xdr:row>5</xdr:row>
      <xdr:rowOff>238125</xdr:rowOff>
    </xdr:from>
    <xdr:to>
      <xdr:col>4</xdr:col>
      <xdr:colOff>334960</xdr:colOff>
      <xdr:row>5</xdr:row>
      <xdr:rowOff>976310</xdr:rowOff>
    </xdr:to>
    <xdr:pic>
      <xdr:nvPicPr>
        <xdr:cNvPr id="716" name="Imagem 14" descr="Imagem 14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009775" y="4619625"/>
          <a:ext cx="738186" cy="7381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9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4</xdr:col>
      <xdr:colOff>314325</xdr:colOff>
      <xdr:row>4</xdr:row>
      <xdr:rowOff>171449</xdr:rowOff>
    </xdr:from>
    <xdr:to>
      <xdr:col>5</xdr:col>
      <xdr:colOff>265748</xdr:colOff>
      <xdr:row>4</xdr:row>
      <xdr:rowOff>857249</xdr:rowOff>
    </xdr:to>
    <xdr:pic>
      <xdr:nvPicPr>
        <xdr:cNvPr id="718" name="Imagem 31" descr="Imagem 31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2574925" y="3839209"/>
          <a:ext cx="637224" cy="6858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4</xdr:col>
      <xdr:colOff>190500</xdr:colOff>
      <xdr:row>5</xdr:row>
      <xdr:rowOff>76201</xdr:rowOff>
    </xdr:from>
    <xdr:to>
      <xdr:col>5</xdr:col>
      <xdr:colOff>304800</xdr:colOff>
      <xdr:row>5</xdr:row>
      <xdr:rowOff>876300</xdr:rowOff>
    </xdr:to>
    <xdr:pic>
      <xdr:nvPicPr>
        <xdr:cNvPr id="719" name="Imagem 33" descr="Imagem 33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2451100" y="4660901"/>
          <a:ext cx="800101" cy="80010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4</xdr:col>
      <xdr:colOff>257175</xdr:colOff>
      <xdr:row>6</xdr:row>
      <xdr:rowOff>85724</xdr:rowOff>
    </xdr:from>
    <xdr:to>
      <xdr:col>5</xdr:col>
      <xdr:colOff>400050</xdr:colOff>
      <xdr:row>6</xdr:row>
      <xdr:rowOff>916939</xdr:rowOff>
    </xdr:to>
    <xdr:pic>
      <xdr:nvPicPr>
        <xdr:cNvPr id="720" name="Imagem 35" descr="Imagem 35"/>
        <xdr:cNvPicPr>
          <a:picLocks noChangeAspect="1"/>
        </xdr:cNvPicPr>
      </xdr:nvPicPr>
      <xdr:blipFill>
        <a:blip r:embed="rId3">
          <a:extLst/>
        </a:blip>
        <a:stretch>
          <a:fillRect/>
        </a:stretch>
      </xdr:blipFill>
      <xdr:spPr>
        <a:xfrm>
          <a:off x="2517775" y="5587364"/>
          <a:ext cx="828675" cy="83121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Tema do Office">
  <a:themeElements>
    <a:clrScheme name="Tema do Office">
      <a:dk1>
        <a:srgbClr val="000000"/>
      </a:dk1>
      <a:lt1>
        <a:srgbClr val="FFFFFF"/>
      </a:lt1>
      <a:dk2>
        <a:srgbClr val="A7A7A7"/>
      </a:dk2>
      <a:lt2>
        <a:srgbClr val="535353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000FF"/>
      </a:hlink>
      <a:folHlink>
        <a:srgbClr val="FF00FF"/>
      </a:folHlink>
    </a:clrScheme>
    <a:fontScheme name="Tema do Office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Tema do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FFFFFF"/>
        </a:solidFill>
        <a:ln w="12700" cap="flat">
          <a:solidFill>
            <a:schemeClr val="accent1"/>
          </a:solidFill>
          <a:prstDash val="solid"/>
          <a:miter lim="800000"/>
        </a:ln>
        <a:effectLst/>
        <a:sp3d/>
      </a:spPr>
      <a:bodyPr rot="0" spcFirstLastPara="1" vertOverflow="overflow" horzOverflow="overflow" vert="horz" wrap="square" lIns="45719" tIns="45719" rIns="45719" bIns="45719" numCol="1" spcCol="38100" rtlCol="0" anchor="ctr" upright="0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1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Calibri"/>
            <a:ea typeface="Calibri"/>
            <a:cs typeface="Calibri"/>
            <a:sym typeface="Calibri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spDef>
    <a:lnDef>
      <a:spPr>
        <a:noFill/>
        <a:ln w="12700" cap="flat">
          <a:solidFill>
            <a:schemeClr val="accent1"/>
          </a:solidFill>
          <a:prstDash val="solid"/>
          <a:miter lim="8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 upright="0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45719" tIns="45719" rIns="45719" bIns="45719" numCol="1" spcCol="38100" rtlCol="0" anchor="t" upright="0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1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Calibri"/>
            <a:ea typeface="Calibri"/>
            <a:cs typeface="Calibri"/>
            <a:sym typeface="Calibri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txDef>
  </a:objectDefaults>
</a:theme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drawing" Target="../drawings/drawing8.xml"/></Relationships>
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9.xml"/></Relationships>

</file>

<file path=xl/worksheets/_rels/sheet13.xml.rels><?xml version="1.0" encoding="UTF-8"?>
<Relationships xmlns="http://schemas.openxmlformats.org/package/2006/relationships"><Relationship Id="rId1" Type="http://schemas.openxmlformats.org/officeDocument/2006/relationships/drawing" Target="../drawings/drawing10.xml"/></Relationships>
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1.xml"/><Relationship Id="rId2" Type="http://schemas.openxmlformats.org/officeDocument/2006/relationships/vmlDrawing" Target="../drawings/vmlDrawing1.vml"/><Relationship Id="rId3" Type="http://schemas.openxmlformats.org/officeDocument/2006/relationships/comments" Target="../comments1.xml"/></Relationships>
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2.xml"/></Relationships>
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3.xml"/></Relationships>
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4.xml"/></Relationships>
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5.xml"/></Relationships>
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6.xml"/></Relationships>
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7.xml"/></Relationships>

</file>

<file path=xl/worksheets/sheet1.xml><?xml version="1.0" encoding="utf-8"?>
<worksheet xmlns:r="http://schemas.openxmlformats.org/officeDocument/2006/relationships" xmlns="http://schemas.openxmlformats.org/spreadsheetml/2006/main">
  <dimension ref="A1:A219"/>
  <sheetViews>
    <sheetView workbookViewId="0" showGridLines="0" defaultGridColor="1"/>
  </sheetViews>
  <sheetFormatPr defaultColWidth="10.5" defaultRowHeight="15" customHeight="1" outlineLevelRow="0" outlineLevelCol="0"/>
  <cols>
    <col min="1" max="1" width="255" style="1" customWidth="1"/>
    <col min="2" max="16384" width="10.5" style="1" customWidth="1"/>
  </cols>
  <sheetData>
    <row r="1" ht="20.25" customHeight="1">
      <c r="A1" t="s" s="2">
        <v>0</v>
      </c>
    </row>
    <row r="2" ht="20.25" customHeight="1">
      <c r="A2" t="s" s="2">
        <v>1</v>
      </c>
    </row>
    <row r="3" ht="27.75" customHeight="1">
      <c r="A3" t="s" s="2">
        <v>2</v>
      </c>
    </row>
    <row r="4" ht="20.25" customHeight="1">
      <c r="A4" t="s" s="2">
        <v>3</v>
      </c>
    </row>
    <row r="5" ht="20.25" customHeight="1">
      <c r="A5" t="s" s="2">
        <v>4</v>
      </c>
    </row>
    <row r="6" ht="20.25" customHeight="1">
      <c r="A6" t="s" s="2">
        <v>5</v>
      </c>
    </row>
    <row r="7" ht="20.25" customHeight="1">
      <c r="A7" t="s" s="2">
        <v>6</v>
      </c>
    </row>
    <row r="8" ht="20.25" customHeight="1">
      <c r="A8" t="s" s="2">
        <v>7</v>
      </c>
    </row>
    <row r="9" ht="20.25" customHeight="1">
      <c r="A9" t="s" s="2">
        <v>8</v>
      </c>
    </row>
    <row r="10" ht="20.25" customHeight="1">
      <c r="A10" t="s" s="2">
        <v>9</v>
      </c>
    </row>
    <row r="11" ht="20.25" customHeight="1">
      <c r="A11" t="s" s="2">
        <v>10</v>
      </c>
    </row>
    <row r="12" ht="20.25" customHeight="1">
      <c r="A12" t="s" s="2">
        <v>10</v>
      </c>
    </row>
    <row r="13" ht="20.25" customHeight="1">
      <c r="A13" t="s" s="2">
        <v>11</v>
      </c>
    </row>
    <row r="14" ht="20.25" customHeight="1">
      <c r="A14" t="s" s="2">
        <v>12</v>
      </c>
    </row>
    <row r="15" ht="20.25" customHeight="1">
      <c r="A15" t="s" s="2">
        <v>13</v>
      </c>
    </row>
    <row r="16" ht="20.25" customHeight="1">
      <c r="A16" t="s" s="2">
        <v>14</v>
      </c>
    </row>
    <row r="17" ht="20.25" customHeight="1">
      <c r="A17" t="s" s="2">
        <v>15</v>
      </c>
    </row>
    <row r="18" ht="20.25" customHeight="1">
      <c r="A18" t="s" s="2">
        <v>16</v>
      </c>
    </row>
    <row r="19" ht="20.25" customHeight="1">
      <c r="A19" t="s" s="2">
        <v>17</v>
      </c>
    </row>
    <row r="20" ht="20.25" customHeight="1">
      <c r="A20" t="s" s="2">
        <v>18</v>
      </c>
    </row>
    <row r="21" ht="20.25" customHeight="1">
      <c r="A21" t="s" s="2">
        <v>19</v>
      </c>
    </row>
    <row r="22" ht="20.25" customHeight="1">
      <c r="A22" t="s" s="2">
        <v>20</v>
      </c>
    </row>
    <row r="23" ht="20.25" customHeight="1">
      <c r="A23" t="s" s="2">
        <v>21</v>
      </c>
    </row>
    <row r="24" ht="20.25" customHeight="1">
      <c r="A24" t="s" s="2">
        <v>22</v>
      </c>
    </row>
    <row r="25" ht="20.25" customHeight="1">
      <c r="A25" t="s" s="2">
        <v>23</v>
      </c>
    </row>
    <row r="26" ht="20.25" customHeight="1">
      <c r="A26" t="s" s="2">
        <v>24</v>
      </c>
    </row>
    <row r="27" ht="20.25" customHeight="1">
      <c r="A27" t="s" s="2">
        <v>25</v>
      </c>
    </row>
    <row r="28" ht="20.25" customHeight="1">
      <c r="A28" t="s" s="2">
        <v>26</v>
      </c>
    </row>
    <row r="29" ht="20.25" customHeight="1">
      <c r="A29" t="s" s="2">
        <v>27</v>
      </c>
    </row>
    <row r="30" ht="20.25" customHeight="1">
      <c r="A30" t="s" s="2">
        <v>28</v>
      </c>
    </row>
    <row r="31" ht="20.25" customHeight="1">
      <c r="A31" t="s" s="2">
        <v>29</v>
      </c>
    </row>
    <row r="32" ht="20.25" customHeight="1">
      <c r="A32" t="s" s="2">
        <v>30</v>
      </c>
    </row>
    <row r="33" ht="20.25" customHeight="1">
      <c r="A33" t="s" s="2">
        <v>31</v>
      </c>
    </row>
    <row r="34" ht="20.25" customHeight="1">
      <c r="A34" t="s" s="2">
        <v>32</v>
      </c>
    </row>
    <row r="35" ht="20.25" customHeight="1">
      <c r="A35" t="s" s="2">
        <v>33</v>
      </c>
    </row>
    <row r="36" ht="20.25" customHeight="1">
      <c r="A36" t="s" s="2">
        <v>34</v>
      </c>
    </row>
    <row r="37" ht="20.25" customHeight="1">
      <c r="A37" t="s" s="2">
        <v>35</v>
      </c>
    </row>
    <row r="38" ht="20.25" customHeight="1">
      <c r="A38" t="s" s="2">
        <v>36</v>
      </c>
    </row>
    <row r="39" ht="20.25" customHeight="1">
      <c r="A39" t="s" s="2">
        <v>37</v>
      </c>
    </row>
    <row r="40" ht="20.25" customHeight="1">
      <c r="A40" t="s" s="2">
        <v>37</v>
      </c>
    </row>
    <row r="41" ht="20.25" customHeight="1">
      <c r="A41" t="s" s="2">
        <v>37</v>
      </c>
    </row>
    <row r="42" ht="20.25" customHeight="1">
      <c r="A42" t="s" s="2">
        <v>38</v>
      </c>
    </row>
    <row r="43" ht="20.25" customHeight="1">
      <c r="A43" t="s" s="2">
        <v>39</v>
      </c>
    </row>
    <row r="44" ht="20.25" customHeight="1">
      <c r="A44" t="s" s="2">
        <v>40</v>
      </c>
    </row>
    <row r="45" ht="20.25" customHeight="1">
      <c r="A45" t="s" s="2">
        <v>41</v>
      </c>
    </row>
    <row r="46" ht="20.25" customHeight="1">
      <c r="A46" t="s" s="2">
        <v>42</v>
      </c>
    </row>
    <row r="47" ht="20.25" customHeight="1">
      <c r="A47" t="s" s="2">
        <v>43</v>
      </c>
    </row>
    <row r="48" ht="20.25" customHeight="1">
      <c r="A48" t="s" s="2">
        <v>44</v>
      </c>
    </row>
    <row r="49" ht="20.25" customHeight="1">
      <c r="A49" t="s" s="2">
        <v>45</v>
      </c>
    </row>
    <row r="50" ht="20.25" customHeight="1">
      <c r="A50" t="s" s="2">
        <v>46</v>
      </c>
    </row>
    <row r="51" ht="20.25" customHeight="1">
      <c r="A51" t="s" s="2">
        <v>47</v>
      </c>
    </row>
    <row r="52" ht="20.25" customHeight="1">
      <c r="A52" t="s" s="2">
        <v>48</v>
      </c>
    </row>
    <row r="53" ht="20.25" customHeight="1">
      <c r="A53" t="s" s="2">
        <v>49</v>
      </c>
    </row>
    <row r="54" ht="20.25" customHeight="1">
      <c r="A54" t="s" s="2">
        <v>49</v>
      </c>
    </row>
    <row r="55" ht="20.25" customHeight="1">
      <c r="A55" t="s" s="2">
        <v>50</v>
      </c>
    </row>
    <row r="56" ht="20.25" customHeight="1">
      <c r="A56" t="s" s="2">
        <v>51</v>
      </c>
    </row>
    <row r="57" ht="20.25" customHeight="1">
      <c r="A57" t="s" s="2">
        <v>52</v>
      </c>
    </row>
    <row r="58" ht="20.25" customHeight="1">
      <c r="A58" t="s" s="2">
        <v>53</v>
      </c>
    </row>
    <row r="59" ht="20.25" customHeight="1">
      <c r="A59" t="s" s="2">
        <v>54</v>
      </c>
    </row>
    <row r="60" ht="20.25" customHeight="1">
      <c r="A60" t="s" s="2">
        <v>55</v>
      </c>
    </row>
    <row r="61" ht="20.25" customHeight="1">
      <c r="A61" t="s" s="2">
        <v>56</v>
      </c>
    </row>
    <row r="62" ht="20.25" customHeight="1">
      <c r="A62" t="s" s="2">
        <v>57</v>
      </c>
    </row>
    <row r="63" ht="20.25" customHeight="1">
      <c r="A63" t="s" s="2">
        <v>58</v>
      </c>
    </row>
    <row r="64" ht="20.25" customHeight="1">
      <c r="A64" t="s" s="2">
        <v>59</v>
      </c>
    </row>
    <row r="65" ht="20.25" customHeight="1">
      <c r="A65" t="s" s="2">
        <v>60</v>
      </c>
    </row>
    <row r="66" ht="20.25" customHeight="1">
      <c r="A66" t="s" s="2">
        <v>61</v>
      </c>
    </row>
    <row r="67" ht="20.25" customHeight="1">
      <c r="A67" t="s" s="2">
        <v>62</v>
      </c>
    </row>
    <row r="68" ht="20.25" customHeight="1">
      <c r="A68" t="s" s="2">
        <v>63</v>
      </c>
    </row>
    <row r="69" ht="20.25" customHeight="1">
      <c r="A69" t="s" s="2">
        <v>64</v>
      </c>
    </row>
    <row r="70" ht="20.25" customHeight="1">
      <c r="A70" t="s" s="2">
        <v>65</v>
      </c>
    </row>
    <row r="71" ht="20.25" customHeight="1">
      <c r="A71" t="s" s="2">
        <v>66</v>
      </c>
    </row>
    <row r="72" ht="20.25" customHeight="1">
      <c r="A72" t="s" s="3">
        <v>67</v>
      </c>
    </row>
    <row r="73" ht="20.25" customHeight="1">
      <c r="A73" t="s" s="2">
        <v>68</v>
      </c>
    </row>
    <row r="74" ht="20.25" customHeight="1">
      <c r="A74" t="s" s="2">
        <v>69</v>
      </c>
    </row>
    <row r="75" ht="20.25" customHeight="1">
      <c r="A75" t="s" s="2">
        <v>70</v>
      </c>
    </row>
    <row r="76" ht="20.25" customHeight="1">
      <c r="A76" t="s" s="2">
        <v>71</v>
      </c>
    </row>
    <row r="77" ht="20.25" customHeight="1">
      <c r="A77" t="s" s="2">
        <v>72</v>
      </c>
    </row>
    <row r="78" ht="20.25" customHeight="1">
      <c r="A78" t="s" s="2">
        <v>73</v>
      </c>
    </row>
    <row r="79" ht="20.25" customHeight="1">
      <c r="A79" t="s" s="2">
        <v>74</v>
      </c>
    </row>
    <row r="80" ht="20.25" customHeight="1">
      <c r="A80" t="s" s="2">
        <v>75</v>
      </c>
    </row>
    <row r="81" ht="20.25" customHeight="1">
      <c r="A81" t="s" s="2">
        <v>76</v>
      </c>
    </row>
    <row r="82" ht="20.25" customHeight="1">
      <c r="A82" t="s" s="2">
        <v>77</v>
      </c>
    </row>
    <row r="83" ht="20.25" customHeight="1">
      <c r="A83" t="s" s="2">
        <v>78</v>
      </c>
    </row>
    <row r="84" ht="20.25" customHeight="1">
      <c r="A84" t="s" s="2">
        <v>79</v>
      </c>
    </row>
    <row r="85" ht="20.25" customHeight="1">
      <c r="A85" t="s" s="2">
        <v>80</v>
      </c>
    </row>
    <row r="86" ht="20.25" customHeight="1">
      <c r="A86" t="s" s="2">
        <v>81</v>
      </c>
    </row>
    <row r="87" ht="20.25" customHeight="1">
      <c r="A87" t="s" s="2">
        <v>82</v>
      </c>
    </row>
    <row r="88" ht="20.25" customHeight="1">
      <c r="A88" t="s" s="2">
        <v>82</v>
      </c>
    </row>
    <row r="89" ht="20.25" customHeight="1">
      <c r="A89" t="s" s="2">
        <v>83</v>
      </c>
    </row>
    <row r="90" ht="20.25" customHeight="1">
      <c r="A90" t="s" s="2">
        <v>84</v>
      </c>
    </row>
    <row r="91" ht="20.25" customHeight="1">
      <c r="A91" t="s" s="2">
        <v>85</v>
      </c>
    </row>
    <row r="92" ht="20.25" customHeight="1">
      <c r="A92" t="s" s="2">
        <v>86</v>
      </c>
    </row>
    <row r="93" ht="20.25" customHeight="1">
      <c r="A93" t="s" s="2">
        <v>87</v>
      </c>
    </row>
    <row r="94" ht="20.25" customHeight="1">
      <c r="A94" t="s" s="2">
        <v>88</v>
      </c>
    </row>
    <row r="95" ht="20.25" customHeight="1">
      <c r="A95" t="s" s="2">
        <v>89</v>
      </c>
    </row>
    <row r="96" ht="20.25" customHeight="1">
      <c r="A96" t="s" s="2">
        <v>90</v>
      </c>
    </row>
    <row r="97" ht="20.25" customHeight="1">
      <c r="A97" t="s" s="2">
        <v>91</v>
      </c>
    </row>
    <row r="98" ht="20.25" customHeight="1">
      <c r="A98" t="s" s="2">
        <v>92</v>
      </c>
    </row>
    <row r="99" ht="20.25" customHeight="1">
      <c r="A99" t="s" s="2">
        <v>93</v>
      </c>
    </row>
    <row r="100" ht="20.25" customHeight="1">
      <c r="A100" t="s" s="2">
        <v>94</v>
      </c>
    </row>
    <row r="101" ht="20.25" customHeight="1">
      <c r="A101" t="s" s="2">
        <v>95</v>
      </c>
    </row>
    <row r="102" ht="20.25" customHeight="1">
      <c r="A102" t="s" s="2">
        <v>96</v>
      </c>
    </row>
    <row r="103" ht="20.25" customHeight="1">
      <c r="A103" t="s" s="2">
        <v>97</v>
      </c>
    </row>
    <row r="104" ht="20.25" customHeight="1">
      <c r="A104" t="s" s="2">
        <v>98</v>
      </c>
    </row>
    <row r="105" ht="20.25" customHeight="1">
      <c r="A105" t="s" s="2">
        <v>99</v>
      </c>
    </row>
    <row r="106" ht="20.25" customHeight="1">
      <c r="A106" t="s" s="2">
        <v>100</v>
      </c>
    </row>
    <row r="107" ht="20.25" customHeight="1">
      <c r="A107" t="s" s="2">
        <v>101</v>
      </c>
    </row>
    <row r="108" ht="20.25" customHeight="1">
      <c r="A108" t="s" s="2">
        <v>102</v>
      </c>
    </row>
    <row r="109" ht="20.25" customHeight="1">
      <c r="A109" t="s" s="2">
        <v>103</v>
      </c>
    </row>
    <row r="110" ht="20.25" customHeight="1">
      <c r="A110" t="s" s="2">
        <v>104</v>
      </c>
    </row>
    <row r="111" ht="20.25" customHeight="1">
      <c r="A111" t="s" s="2">
        <v>105</v>
      </c>
    </row>
    <row r="112" ht="20.25" customHeight="1">
      <c r="A112" t="s" s="2">
        <v>106</v>
      </c>
    </row>
    <row r="113" ht="20.25" customHeight="1">
      <c r="A113" t="s" s="2">
        <v>107</v>
      </c>
    </row>
    <row r="114" ht="20.25" customHeight="1">
      <c r="A114" t="s" s="2">
        <v>108</v>
      </c>
    </row>
    <row r="115" ht="20.25" customHeight="1">
      <c r="A115" t="s" s="4">
        <v>109</v>
      </c>
    </row>
    <row r="116" ht="20.25" customHeight="1">
      <c r="A116" t="s" s="4">
        <v>110</v>
      </c>
    </row>
    <row r="117" ht="20.25" customHeight="1">
      <c r="A117" t="s" s="2">
        <v>111</v>
      </c>
    </row>
    <row r="118" ht="20.25" customHeight="1">
      <c r="A118" t="s" s="2">
        <v>112</v>
      </c>
    </row>
    <row r="119" ht="20.25" customHeight="1">
      <c r="A119" t="s" s="2">
        <v>113</v>
      </c>
    </row>
    <row r="120" ht="20.25" customHeight="1">
      <c r="A120" t="s" s="2">
        <v>114</v>
      </c>
    </row>
    <row r="121" ht="20.25" customHeight="1">
      <c r="A121" t="s" s="2">
        <v>115</v>
      </c>
    </row>
    <row r="122" ht="20.25" customHeight="1">
      <c r="A122" t="s" s="2">
        <v>116</v>
      </c>
    </row>
    <row r="123" ht="20.25" customHeight="1">
      <c r="A123" t="s" s="2">
        <v>117</v>
      </c>
    </row>
    <row r="124" ht="20.25" customHeight="1">
      <c r="A124" t="s" s="2">
        <v>118</v>
      </c>
    </row>
    <row r="125" ht="20.25" customHeight="1">
      <c r="A125" t="s" s="2">
        <v>119</v>
      </c>
    </row>
    <row r="126" ht="20.25" customHeight="1">
      <c r="A126" t="s" s="2">
        <v>120</v>
      </c>
    </row>
    <row r="127" ht="20.25" customHeight="1">
      <c r="A127" t="s" s="2">
        <v>121</v>
      </c>
    </row>
    <row r="128" ht="20.25" customHeight="1">
      <c r="A128" t="s" s="2">
        <v>122</v>
      </c>
    </row>
    <row r="129" ht="20.25" customHeight="1">
      <c r="A129" t="s" s="2">
        <v>123</v>
      </c>
    </row>
    <row r="130" ht="20.25" customHeight="1">
      <c r="A130" t="s" s="2">
        <v>124</v>
      </c>
    </row>
    <row r="131" ht="20.25" customHeight="1">
      <c r="A131" t="s" s="2">
        <v>125</v>
      </c>
    </row>
    <row r="132" ht="20.25" customHeight="1">
      <c r="A132" t="s" s="2">
        <v>126</v>
      </c>
    </row>
    <row r="133" ht="20.25" customHeight="1">
      <c r="A133" t="s" s="2">
        <v>127</v>
      </c>
    </row>
    <row r="134" ht="20.25" customHeight="1">
      <c r="A134" t="s" s="2">
        <v>128</v>
      </c>
    </row>
    <row r="135" ht="20.25" customHeight="1">
      <c r="A135" t="s" s="2">
        <v>129</v>
      </c>
    </row>
    <row r="136" ht="20.25" customHeight="1">
      <c r="A136" t="s" s="2">
        <v>130</v>
      </c>
    </row>
    <row r="137" ht="20.25" customHeight="1">
      <c r="A137" t="s" s="2">
        <v>131</v>
      </c>
    </row>
    <row r="138" ht="20.25" customHeight="1">
      <c r="A138" t="s" s="2">
        <v>132</v>
      </c>
    </row>
    <row r="139" ht="20.25" customHeight="1">
      <c r="A139" t="s" s="2">
        <v>133</v>
      </c>
    </row>
    <row r="140" ht="20.25" customHeight="1">
      <c r="A140" t="s" s="2">
        <v>134</v>
      </c>
    </row>
    <row r="141" ht="20.25" customHeight="1">
      <c r="A141" t="s" s="2">
        <v>135</v>
      </c>
    </row>
    <row r="142" ht="20.25" customHeight="1">
      <c r="A142" t="s" s="2">
        <v>136</v>
      </c>
    </row>
    <row r="143" ht="20.25" customHeight="1">
      <c r="A143" t="s" s="2">
        <v>137</v>
      </c>
    </row>
    <row r="144" ht="20.25" customHeight="1">
      <c r="A144" t="s" s="2">
        <v>138</v>
      </c>
    </row>
    <row r="145" ht="20.25" customHeight="1">
      <c r="A145" t="s" s="2">
        <v>139</v>
      </c>
    </row>
    <row r="146" ht="20.25" customHeight="1">
      <c r="A146" t="s" s="2">
        <v>138</v>
      </c>
    </row>
    <row r="147" ht="20.25" customHeight="1">
      <c r="A147" t="s" s="2">
        <v>140</v>
      </c>
    </row>
    <row r="148" ht="20.25" customHeight="1">
      <c r="A148" t="s" s="2">
        <v>141</v>
      </c>
    </row>
    <row r="149" ht="20.25" customHeight="1">
      <c r="A149" t="s" s="2">
        <v>142</v>
      </c>
    </row>
    <row r="150" ht="20.25" customHeight="1">
      <c r="A150" t="s" s="2">
        <v>143</v>
      </c>
    </row>
    <row r="151" ht="20.25" customHeight="1">
      <c r="A151" t="s" s="2">
        <v>144</v>
      </c>
    </row>
    <row r="152" ht="20.25" customHeight="1">
      <c r="A152" t="s" s="2">
        <v>145</v>
      </c>
    </row>
    <row r="153" ht="20.25" customHeight="1">
      <c r="A153" t="s" s="2">
        <v>146</v>
      </c>
    </row>
    <row r="154" ht="20.25" customHeight="1">
      <c r="A154" t="s" s="2">
        <v>147</v>
      </c>
    </row>
    <row r="155" ht="20.25" customHeight="1">
      <c r="A155" t="s" s="2">
        <v>147</v>
      </c>
    </row>
    <row r="156" ht="21" customHeight="1">
      <c r="A156" t="s" s="2">
        <v>13</v>
      </c>
    </row>
    <row r="157" ht="20.25" customHeight="1">
      <c r="A157" t="s" s="2">
        <v>148</v>
      </c>
    </row>
    <row r="158" ht="20.25" customHeight="1">
      <c r="A158" t="s" s="2">
        <v>149</v>
      </c>
    </row>
    <row r="159" ht="20.25" customHeight="1">
      <c r="A159" t="s" s="2">
        <v>150</v>
      </c>
    </row>
    <row r="160" ht="20.25" customHeight="1">
      <c r="A160" t="s" s="2">
        <v>151</v>
      </c>
    </row>
    <row r="161" ht="20.25" customHeight="1">
      <c r="A161" t="s" s="2">
        <v>152</v>
      </c>
    </row>
    <row r="162" ht="20.25" customHeight="1">
      <c r="A162" t="s" s="2">
        <v>152</v>
      </c>
    </row>
    <row r="163" ht="20.25" customHeight="1">
      <c r="A163" t="s" s="2">
        <v>152</v>
      </c>
    </row>
    <row r="164" ht="20.25" customHeight="1">
      <c r="A164" t="s" s="2">
        <v>153</v>
      </c>
    </row>
    <row r="165" ht="20.25" customHeight="1">
      <c r="A165" t="s" s="2">
        <v>154</v>
      </c>
    </row>
    <row r="166" ht="20.25" customHeight="1">
      <c r="A166" t="s" s="2">
        <v>155</v>
      </c>
    </row>
    <row r="167" ht="20.25" customHeight="1">
      <c r="A167" t="s" s="2">
        <v>155</v>
      </c>
    </row>
    <row r="168" ht="20.25" customHeight="1">
      <c r="A168" t="s" s="2">
        <v>156</v>
      </c>
    </row>
    <row r="169" ht="20.25" customHeight="1">
      <c r="A169" t="s" s="2">
        <v>157</v>
      </c>
    </row>
    <row r="170" ht="20.25" customHeight="1">
      <c r="A170" t="s" s="2">
        <v>158</v>
      </c>
    </row>
    <row r="171" ht="20.25" customHeight="1">
      <c r="A171" t="s" s="2">
        <v>159</v>
      </c>
    </row>
    <row r="172" ht="20.25" customHeight="1">
      <c r="A172" t="s" s="2">
        <v>160</v>
      </c>
    </row>
    <row r="173" ht="20.25" customHeight="1">
      <c r="A173" t="s" s="2">
        <v>161</v>
      </c>
    </row>
    <row r="174" ht="20.25" customHeight="1">
      <c r="A174" t="s" s="2">
        <v>162</v>
      </c>
    </row>
    <row r="175" ht="20.25" customHeight="1">
      <c r="A175" t="s" s="2">
        <v>163</v>
      </c>
    </row>
    <row r="176" ht="20.25" customHeight="1">
      <c r="A176" t="s" s="2">
        <v>164</v>
      </c>
    </row>
    <row r="177" ht="20.25" customHeight="1">
      <c r="A177" t="s" s="2">
        <v>164</v>
      </c>
    </row>
    <row r="178" ht="20.25" customHeight="1">
      <c r="A178" t="s" s="2">
        <v>164</v>
      </c>
    </row>
    <row r="179" ht="20.25" customHeight="1">
      <c r="A179" t="s" s="2">
        <v>13</v>
      </c>
    </row>
    <row r="180" ht="20.25" customHeight="1">
      <c r="A180" t="s" s="2">
        <v>165</v>
      </c>
    </row>
    <row r="181" ht="20.25" customHeight="1">
      <c r="A181" t="s" s="2">
        <v>166</v>
      </c>
    </row>
    <row r="182" ht="20.25" customHeight="1">
      <c r="A182" t="s" s="2">
        <v>167</v>
      </c>
    </row>
    <row r="183" ht="20.25" customHeight="1">
      <c r="A183" t="s" s="2">
        <v>168</v>
      </c>
    </row>
    <row r="184" ht="20.25" customHeight="1">
      <c r="A184" t="s" s="2">
        <v>79</v>
      </c>
    </row>
    <row r="185" ht="20.25" customHeight="1">
      <c r="A185" t="s" s="2">
        <v>168</v>
      </c>
    </row>
    <row r="186" ht="20.25" customHeight="1">
      <c r="A186" t="s" s="2">
        <v>168</v>
      </c>
    </row>
    <row r="187" ht="20.25" customHeight="1">
      <c r="A187" t="s" s="2">
        <v>167</v>
      </c>
    </row>
    <row r="188" ht="20.25" customHeight="1">
      <c r="A188" t="s" s="2">
        <v>169</v>
      </c>
    </row>
    <row r="189" ht="20.25" customHeight="1">
      <c r="A189" t="s" s="2">
        <v>166</v>
      </c>
    </row>
    <row r="190" ht="20.25" customHeight="1">
      <c r="A190" t="s" s="2">
        <v>170</v>
      </c>
    </row>
    <row r="191" ht="20.25" customHeight="1">
      <c r="A191" t="s" s="2">
        <v>170</v>
      </c>
    </row>
    <row r="192" ht="20.25" customHeight="1">
      <c r="A192" t="s" s="2">
        <v>171</v>
      </c>
    </row>
    <row r="193" ht="20.25" customHeight="1">
      <c r="A193" t="s" s="2">
        <v>172</v>
      </c>
    </row>
    <row r="194" ht="20.25" customHeight="1">
      <c r="A194" t="s" s="5">
        <v>172</v>
      </c>
    </row>
    <row r="195" ht="20.25" customHeight="1">
      <c r="A195" t="s" s="2">
        <v>173</v>
      </c>
    </row>
    <row r="196" ht="20.25" customHeight="1">
      <c r="A196" t="s" s="2">
        <v>174</v>
      </c>
    </row>
    <row r="197" ht="20.25" customHeight="1">
      <c r="A197" t="s" s="2">
        <v>175</v>
      </c>
    </row>
    <row r="198" ht="20.25" customHeight="1">
      <c r="A198" t="s" s="2">
        <v>176</v>
      </c>
    </row>
    <row r="199" ht="20.25" customHeight="1">
      <c r="A199" t="s" s="2">
        <v>177</v>
      </c>
    </row>
    <row r="200" ht="20.25" customHeight="1">
      <c r="A200" t="s" s="2">
        <v>178</v>
      </c>
    </row>
    <row r="201" ht="20.25" customHeight="1">
      <c r="A201" t="s" s="2">
        <v>179</v>
      </c>
    </row>
    <row r="202" ht="20.25" customHeight="1">
      <c r="A202" t="s" s="2">
        <v>180</v>
      </c>
    </row>
    <row r="203" ht="20.25" customHeight="1">
      <c r="A203" t="s" s="2">
        <v>154</v>
      </c>
    </row>
    <row r="204" ht="20.25" customHeight="1">
      <c r="A204" t="s" s="2">
        <v>181</v>
      </c>
    </row>
    <row r="205" ht="20.25" customHeight="1">
      <c r="A205" t="s" s="2">
        <v>182</v>
      </c>
    </row>
    <row r="206" ht="20.25" customHeight="1">
      <c r="A206" t="s" s="2">
        <v>183</v>
      </c>
    </row>
    <row r="207" ht="20.25" customHeight="1">
      <c r="A207" t="s" s="2">
        <v>184</v>
      </c>
    </row>
    <row r="208" ht="23.25" customHeight="1">
      <c r="A208" t="s" s="2">
        <v>185</v>
      </c>
    </row>
    <row r="209" ht="20.25" customHeight="1">
      <c r="A209" t="s" s="2">
        <v>186</v>
      </c>
    </row>
    <row r="210" ht="20.25" customHeight="1">
      <c r="A210" t="s" s="2">
        <v>187</v>
      </c>
    </row>
    <row r="211" ht="20.25" customHeight="1">
      <c r="A211" t="s" s="2">
        <v>188</v>
      </c>
    </row>
    <row r="212" ht="20.25" customHeight="1">
      <c r="A212" t="s" s="2">
        <v>189</v>
      </c>
    </row>
    <row r="213" ht="20.25" customHeight="1">
      <c r="A213" t="s" s="2">
        <v>190</v>
      </c>
    </row>
    <row r="214" ht="20.25" customHeight="1">
      <c r="A214" t="s" s="2">
        <v>191</v>
      </c>
    </row>
    <row r="215" ht="20.25" customHeight="1">
      <c r="A215" t="s" s="2">
        <v>192</v>
      </c>
    </row>
    <row r="216" ht="20.25" customHeight="1">
      <c r="A216" t="s" s="2">
        <v>193</v>
      </c>
    </row>
    <row r="217" ht="20.25" customHeight="1">
      <c r="A217" t="s" s="2">
        <v>194</v>
      </c>
    </row>
    <row r="218" ht="20.25" customHeight="1">
      <c r="A218" t="s" s="2">
        <v>195</v>
      </c>
    </row>
    <row r="219" ht="20.25" customHeight="1">
      <c r="A219" t="s" s="2">
        <v>196</v>
      </c>
    </row>
  </sheetData>
  <pageMargins left="0" right="0" top="0" bottom="0" header="0" footer="0"/>
  <pageSetup firstPageNumber="1" fitToHeight="1" fitToWidth="1" scale="75" useFirstPageNumber="0" orientation="portrait" pageOrder="downThenOver"/>
  <headerFooter>
    <oddFooter>&amp;C&amp;"Helvetica Neue,Regular"&amp;12&amp;K000000&amp;P</oddFooter>
  </headerFooter>
</worksheet>
</file>

<file path=xl/worksheets/sheet10.xml><?xml version="1.0" encoding="utf-8"?>
<worksheet xmlns:r="http://schemas.openxmlformats.org/officeDocument/2006/relationships" xmlns="http://schemas.openxmlformats.org/spreadsheetml/2006/main">
  <dimension ref="A1:E10"/>
  <sheetViews>
    <sheetView workbookViewId="0" showGridLines="0" defaultGridColor="1"/>
  </sheetViews>
  <sheetFormatPr defaultColWidth="10.5" defaultRowHeight="15.75" customHeight="1" outlineLevelRow="0" outlineLevelCol="0"/>
  <cols>
    <col min="1" max="1" width="28" style="287" customWidth="1"/>
    <col min="2" max="2" width="73" style="287" customWidth="1"/>
    <col min="3" max="3" width="27" style="287" customWidth="1"/>
    <col min="4" max="4" width="22.5" style="287" customWidth="1"/>
    <col min="5" max="5" width="27" style="287" customWidth="1"/>
    <col min="6" max="16384" width="10.5" style="287" customWidth="1"/>
  </cols>
  <sheetData>
    <row r="1" ht="19.5" customHeight="1">
      <c r="A1" t="s" s="288">
        <v>1705</v>
      </c>
      <c r="B1" s="289"/>
      <c r="C1" s="289"/>
      <c r="D1" s="289"/>
      <c r="E1" s="289"/>
    </row>
    <row r="2" ht="17" customHeight="1">
      <c r="A2" t="s" s="290">
        <v>1706</v>
      </c>
      <c r="B2" t="s" s="290">
        <v>237</v>
      </c>
      <c r="C2" t="s" s="290">
        <v>1707</v>
      </c>
      <c r="D2" t="s" s="290">
        <v>1684</v>
      </c>
      <c r="E2" t="s" s="290">
        <v>1708</v>
      </c>
    </row>
    <row r="3" ht="17" customHeight="1">
      <c r="A3" t="s" s="291">
        <v>1709</v>
      </c>
      <c r="B3" t="s" s="291">
        <v>1710</v>
      </c>
      <c r="C3" s="292">
        <v>6</v>
      </c>
      <c r="D3" s="293">
        <v>30</v>
      </c>
      <c r="E3" s="293">
        <f>C3*D3</f>
        <v>180</v>
      </c>
    </row>
    <row r="4" ht="16.5" customHeight="1">
      <c r="A4" s="258"/>
      <c r="B4" s="294"/>
      <c r="C4" s="295">
        <f>SUM(C3:C3)</f>
        <v>6</v>
      </c>
      <c r="D4" s="296"/>
      <c r="E4" s="297">
        <f>SUM(E3:E3)</f>
        <v>180</v>
      </c>
    </row>
    <row r="5" ht="16.5" customHeight="1">
      <c r="A5" s="298"/>
      <c r="B5" s="299"/>
      <c r="C5" t="s" s="300">
        <v>1711</v>
      </c>
      <c r="D5" s="301"/>
      <c r="E5" s="302">
        <v>26.8</v>
      </c>
    </row>
    <row r="6" ht="19.5" customHeight="1">
      <c r="A6" s="298"/>
      <c r="B6" s="299"/>
      <c r="C6" t="s" s="288">
        <v>1712</v>
      </c>
      <c r="D6" s="303"/>
      <c r="E6" s="304">
        <f>E4+E5</f>
        <v>206.8</v>
      </c>
    </row>
    <row r="7" ht="10" customHeight="1">
      <c r="A7" s="298"/>
      <c r="B7" s="298"/>
      <c r="C7" s="258"/>
      <c r="D7" s="298"/>
      <c r="E7" s="258"/>
    </row>
    <row r="8" ht="10" customHeight="1">
      <c r="A8" s="298"/>
      <c r="B8" s="298"/>
      <c r="C8" s="298"/>
      <c r="D8" s="298"/>
      <c r="E8" s="298"/>
    </row>
    <row r="9" ht="10" customHeight="1">
      <c r="A9" s="298"/>
      <c r="B9" s="298"/>
      <c r="C9" s="298"/>
      <c r="D9" s="298"/>
      <c r="E9" s="298"/>
    </row>
    <row r="10" ht="10" customHeight="1">
      <c r="A10" s="298"/>
      <c r="B10" s="298"/>
      <c r="C10" s="298"/>
      <c r="D10" s="298"/>
      <c r="E10" s="298"/>
    </row>
  </sheetData>
  <mergeCells count="1">
    <mergeCell ref="A1:E1"/>
  </mergeCells>
  <pageMargins left="0.511811" right="0.511811" top="0.787402" bottom="0.787402" header="0.314961" footer="0.314961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xl/worksheets/sheet11.xml><?xml version="1.0" encoding="utf-8"?>
<worksheet xmlns:r="http://schemas.openxmlformats.org/officeDocument/2006/relationships" xmlns="http://schemas.openxmlformats.org/spreadsheetml/2006/main">
  <sheetPr>
    <pageSetUpPr fitToPage="1"/>
  </sheetPr>
  <dimension ref="A1:I10"/>
  <sheetViews>
    <sheetView workbookViewId="0" showGridLines="0" defaultGridColor="1"/>
  </sheetViews>
  <sheetFormatPr defaultColWidth="10.5" defaultRowHeight="8.25" customHeight="1" outlineLevelRow="0" outlineLevelCol="0"/>
  <cols>
    <col min="1" max="1" width="10.5" style="305" customWidth="1"/>
    <col min="2" max="2" width="26.5" style="305" customWidth="1"/>
    <col min="3" max="3" width="33.5" style="305" customWidth="1"/>
    <col min="4" max="4" width="24.5" style="305" customWidth="1"/>
    <col min="5" max="5" width="71" style="305" customWidth="1"/>
    <col min="6" max="6" width="36" style="305" customWidth="1"/>
    <col min="7" max="7" width="37" style="305" customWidth="1"/>
    <col min="8" max="8" width="28" style="305" customWidth="1"/>
    <col min="9" max="9" width="10.5" style="305" customWidth="1"/>
    <col min="10" max="16384" width="10.5" style="305" customWidth="1"/>
  </cols>
  <sheetData>
    <row r="1" ht="8.25" customHeight="1">
      <c r="A1" s="10"/>
      <c r="B1" s="216"/>
      <c r="C1" s="216"/>
      <c r="D1" s="216"/>
      <c r="E1" s="216"/>
      <c r="F1" s="216"/>
      <c r="G1" s="243"/>
      <c r="H1" s="243"/>
      <c r="I1" s="10"/>
    </row>
    <row r="2" ht="63.75" customHeight="1">
      <c r="A2" s="244"/>
      <c r="B2" s="245"/>
      <c r="C2" s="246"/>
      <c r="D2" s="246"/>
      <c r="E2" s="246"/>
      <c r="F2" s="246"/>
      <c r="G2" s="246"/>
      <c r="H2" s="306"/>
      <c r="I2" s="173"/>
    </row>
    <row r="3" ht="78.75" customHeight="1">
      <c r="A3" s="244"/>
      <c r="B3" t="s" s="247">
        <v>228</v>
      </c>
      <c r="C3" t="s" s="247">
        <v>229</v>
      </c>
      <c r="D3" t="s" s="247">
        <v>236</v>
      </c>
      <c r="E3" t="s" s="247">
        <v>237</v>
      </c>
      <c r="F3" t="s" s="247">
        <v>1713</v>
      </c>
      <c r="G3" t="s" s="248">
        <v>1714</v>
      </c>
      <c r="H3" t="s" s="247">
        <v>847</v>
      </c>
      <c r="I3" s="173"/>
    </row>
    <row r="4" ht="83.25" customHeight="1">
      <c r="A4" s="244"/>
      <c r="B4" t="s" s="249">
        <v>842</v>
      </c>
      <c r="C4" s="250">
        <v>30</v>
      </c>
      <c r="D4" s="251"/>
      <c r="E4" t="s" s="252">
        <v>843</v>
      </c>
      <c r="F4" t="s" s="54">
        <v>1715</v>
      </c>
      <c r="G4" s="253">
        <v>40</v>
      </c>
      <c r="H4" s="253">
        <v>50</v>
      </c>
      <c r="I4" s="254"/>
    </row>
    <row r="5" ht="111" customHeight="1">
      <c r="A5" s="244"/>
      <c r="B5" t="s" s="249">
        <v>845</v>
      </c>
      <c r="C5" s="250">
        <v>30</v>
      </c>
      <c r="D5" s="251"/>
      <c r="E5" t="s" s="252">
        <v>846</v>
      </c>
      <c r="F5" t="s" s="54">
        <v>1716</v>
      </c>
      <c r="G5" s="253">
        <v>38</v>
      </c>
      <c r="H5" s="253">
        <v>45</v>
      </c>
      <c r="I5" s="254"/>
    </row>
    <row r="6" ht="93" customHeight="1">
      <c r="A6" s="244"/>
      <c r="B6" t="s" s="249">
        <v>848</v>
      </c>
      <c r="C6" s="250">
        <v>30</v>
      </c>
      <c r="D6" s="251"/>
      <c r="E6" t="s" s="252">
        <v>1717</v>
      </c>
      <c r="F6" t="s" s="54">
        <v>866</v>
      </c>
      <c r="G6" s="253">
        <v>55</v>
      </c>
      <c r="H6" s="253">
        <v>65</v>
      </c>
      <c r="I6" s="254"/>
    </row>
    <row r="7" ht="72" customHeight="1">
      <c r="A7" s="244"/>
      <c r="B7" t="s" s="307">
        <v>1718</v>
      </c>
      <c r="C7" s="308"/>
      <c r="D7" s="308"/>
      <c r="E7" s="308"/>
      <c r="F7" s="308"/>
      <c r="G7" s="308"/>
      <c r="H7" s="309"/>
      <c r="I7" s="254"/>
    </row>
    <row r="8" ht="8.25" customHeight="1">
      <c r="A8" s="10"/>
      <c r="B8" s="257"/>
      <c r="C8" s="257"/>
      <c r="D8" s="257"/>
      <c r="E8" s="257"/>
      <c r="F8" s="257"/>
      <c r="G8" s="258"/>
      <c r="H8" s="258"/>
      <c r="I8" s="10"/>
    </row>
    <row r="9" ht="8.25" customHeight="1">
      <c r="A9" s="10"/>
      <c r="B9" s="10"/>
      <c r="C9" s="10"/>
      <c r="D9" s="10"/>
      <c r="E9" s="10"/>
      <c r="F9" s="10"/>
      <c r="G9" s="298"/>
      <c r="H9" s="298"/>
      <c r="I9" s="10"/>
    </row>
    <row r="10" ht="8.25" customHeight="1">
      <c r="A10" s="10"/>
      <c r="B10" s="10"/>
      <c r="C10" s="10"/>
      <c r="D10" s="10"/>
      <c r="E10" s="10"/>
      <c r="F10" s="10"/>
      <c r="G10" s="298"/>
      <c r="H10" s="298"/>
      <c r="I10" s="10"/>
    </row>
  </sheetData>
  <mergeCells count="2">
    <mergeCell ref="B2:H2"/>
    <mergeCell ref="B7:H7"/>
  </mergeCells>
  <pageMargins left="0.511811" right="0.511811" top="0.787402" bottom="0.787402" header="0.314961" footer="0.314961"/>
  <pageSetup firstPageNumber="1" fitToHeight="1" fitToWidth="1" scale="100" useFirstPageNumber="0" orientation="landscape" pageOrder="downThenOver"/>
  <headerFooter>
    <oddFooter>&amp;C&amp;"Helvetica Neue,Regular"&amp;12&amp;K000000&amp;P</oddFooter>
  </headerFooter>
  <drawing r:id="rId1"/>
</worksheet>
</file>

<file path=xl/worksheets/sheet12.xml><?xml version="1.0" encoding="utf-8"?>
<worksheet xmlns:r="http://schemas.openxmlformats.org/officeDocument/2006/relationships" xmlns="http://schemas.openxmlformats.org/spreadsheetml/2006/main">
  <dimension ref="A1:H13"/>
  <sheetViews>
    <sheetView workbookViewId="0" showGridLines="0" defaultGridColor="1"/>
  </sheetViews>
  <sheetFormatPr defaultColWidth="10.5" defaultRowHeight="72.2" customHeight="1" outlineLevelRow="0" outlineLevelCol="0"/>
  <cols>
    <col min="1" max="1" width="10.5" style="310" customWidth="1"/>
    <col min="2" max="2" width="25" style="310" customWidth="1"/>
    <col min="3" max="3" width="27.5" style="310" customWidth="1"/>
    <col min="4" max="4" width="26" style="310" customWidth="1"/>
    <col min="5" max="5" width="27" style="310" customWidth="1"/>
    <col min="6" max="6" width="67" style="310" customWidth="1"/>
    <col min="7" max="7" width="23.5" style="310" customWidth="1"/>
    <col min="8" max="8" width="42" style="310" customWidth="1"/>
    <col min="9" max="16384" width="10.5" style="310" customWidth="1"/>
  </cols>
  <sheetData>
    <row r="1" ht="72.2" customHeight="1">
      <c r="A1" s="10"/>
      <c r="B1" s="10"/>
      <c r="C1" s="10"/>
      <c r="D1" s="10"/>
      <c r="E1" s="10"/>
      <c r="F1" s="10"/>
      <c r="G1" s="10"/>
      <c r="H1" s="10"/>
    </row>
    <row r="2" ht="72.2" customHeight="1">
      <c r="A2" s="10"/>
      <c r="B2" s="10"/>
      <c r="C2" s="10"/>
      <c r="D2" s="10"/>
      <c r="E2" s="10"/>
      <c r="F2" s="10"/>
      <c r="G2" s="10"/>
      <c r="H2" s="10"/>
    </row>
    <row r="3" ht="72.2" customHeight="1">
      <c r="A3" s="10"/>
      <c r="B3" s="216"/>
      <c r="C3" s="216"/>
      <c r="D3" s="216"/>
      <c r="E3" s="216"/>
      <c r="F3" s="216"/>
      <c r="G3" s="216"/>
      <c r="H3" s="216"/>
    </row>
    <row r="4" ht="72.2" customHeight="1">
      <c r="A4" s="244"/>
      <c r="B4" t="s" s="311">
        <v>1719</v>
      </c>
      <c r="C4" t="s" s="311">
        <v>1720</v>
      </c>
      <c r="D4" t="s" s="311">
        <v>1721</v>
      </c>
      <c r="E4" s="312"/>
      <c r="F4" t="s" s="311">
        <v>1722</v>
      </c>
      <c r="G4" t="s" s="311">
        <v>1723</v>
      </c>
      <c r="H4" t="s" s="311">
        <v>1724</v>
      </c>
    </row>
    <row r="5" ht="72.2" customHeight="1">
      <c r="A5" s="244"/>
      <c r="B5" t="s" s="313">
        <v>587</v>
      </c>
      <c r="C5" s="314">
        <v>50</v>
      </c>
      <c r="D5" s="315">
        <v>2280</v>
      </c>
      <c r="E5" s="316"/>
      <c r="F5" t="s" s="313">
        <v>588</v>
      </c>
      <c r="G5" s="315">
        <v>3000</v>
      </c>
      <c r="H5" s="317">
        <f>G5-D5</f>
        <v>720</v>
      </c>
    </row>
    <row r="6" ht="72.2" customHeight="1">
      <c r="A6" s="244"/>
      <c r="B6" t="s" s="313">
        <v>590</v>
      </c>
      <c r="C6" s="314">
        <v>50</v>
      </c>
      <c r="D6" s="315">
        <v>1350</v>
      </c>
      <c r="E6" s="316"/>
      <c r="F6" t="s" s="313">
        <v>591</v>
      </c>
      <c r="G6" s="315">
        <v>1500</v>
      </c>
      <c r="H6" s="317">
        <f>G6-D6</f>
        <v>150</v>
      </c>
    </row>
    <row r="7" ht="72.2" customHeight="1">
      <c r="A7" s="244"/>
      <c r="B7" t="s" s="313">
        <v>593</v>
      </c>
      <c r="C7" s="314">
        <v>60</v>
      </c>
      <c r="D7" s="315">
        <v>1440</v>
      </c>
      <c r="E7" s="316"/>
      <c r="F7" t="s" s="313">
        <v>594</v>
      </c>
      <c r="G7" s="315">
        <v>1800</v>
      </c>
      <c r="H7" s="317">
        <f>G7-D7</f>
        <v>360</v>
      </c>
    </row>
    <row r="8" ht="72.2" customHeight="1">
      <c r="A8" s="10"/>
      <c r="B8" s="257"/>
      <c r="C8" s="257"/>
      <c r="D8" s="257"/>
      <c r="E8" s="257"/>
      <c r="F8" s="257"/>
      <c r="G8" s="257"/>
      <c r="H8" s="257"/>
    </row>
    <row r="9" ht="72.2" customHeight="1">
      <c r="A9" s="10"/>
      <c r="B9" s="10"/>
      <c r="C9" s="10"/>
      <c r="D9" s="10"/>
      <c r="E9" s="10"/>
      <c r="F9" s="10"/>
      <c r="G9" s="10"/>
      <c r="H9" s="10"/>
    </row>
    <row r="10" ht="72.2" customHeight="1">
      <c r="A10" s="10"/>
      <c r="B10" s="10"/>
      <c r="C10" s="10"/>
      <c r="D10" s="10"/>
      <c r="E10" s="10"/>
      <c r="F10" s="10"/>
      <c r="G10" s="10"/>
      <c r="H10" s="10"/>
    </row>
    <row r="11" ht="72.2" customHeight="1">
      <c r="A11" s="10"/>
      <c r="B11" s="10"/>
      <c r="C11" s="10"/>
      <c r="D11" s="10"/>
      <c r="E11" s="10"/>
      <c r="F11" s="10"/>
      <c r="G11" s="10"/>
      <c r="H11" s="10"/>
    </row>
    <row r="12" ht="72.2" customHeight="1">
      <c r="A12" s="10"/>
      <c r="B12" s="10"/>
      <c r="C12" s="10"/>
      <c r="D12" s="10"/>
      <c r="E12" s="10"/>
      <c r="F12" s="10"/>
      <c r="G12" s="10"/>
      <c r="H12" s="10"/>
    </row>
    <row r="13" ht="72.2" customHeight="1">
      <c r="A13" s="10"/>
      <c r="B13" s="10"/>
      <c r="C13" s="10"/>
      <c r="D13" s="10"/>
      <c r="E13" s="10"/>
      <c r="F13" s="10"/>
      <c r="G13" s="10"/>
      <c r="H13" s="10"/>
    </row>
  </sheetData>
  <pageMargins left="0.511811" right="0.511811" top="0.787402" bottom="0.787402" header="0.314961" footer="0.314961"/>
  <pageSetup firstPageNumber="1" fitToHeight="1" fitToWidth="1" scale="100" useFirstPageNumber="0" orientation="portrait" pageOrder="downThenOver"/>
  <headerFooter>
    <oddFooter>&amp;C&amp;"Helvetica Neue,Regular"&amp;12&amp;K000000&amp;P</oddFooter>
  </headerFooter>
  <drawing r:id="rId1"/>
</worksheet>
</file>

<file path=xl/worksheets/sheet13.xml><?xml version="1.0" encoding="utf-8"?>
<worksheet xmlns:r="http://schemas.openxmlformats.org/officeDocument/2006/relationships" xmlns="http://schemas.openxmlformats.org/spreadsheetml/2006/main">
  <dimension ref="A1:H13"/>
  <sheetViews>
    <sheetView workbookViewId="0" showGridLines="0" defaultGridColor="1"/>
  </sheetViews>
  <sheetFormatPr defaultColWidth="10.5" defaultRowHeight="8.25" customHeight="1" outlineLevelRow="0" outlineLevelCol="0"/>
  <cols>
    <col min="1" max="1" width="10.5" style="318" customWidth="1"/>
    <col min="2" max="2" width="26.5" style="318" customWidth="1"/>
    <col min="3" max="3" width="33.5" style="318" customWidth="1"/>
    <col min="4" max="4" width="24.5" style="318" customWidth="1"/>
    <col min="5" max="5" width="59.5" style="318" customWidth="1"/>
    <col min="6" max="7" width="28" style="318" customWidth="1"/>
    <col min="8" max="8" width="10.5" style="318" customWidth="1"/>
    <col min="9" max="16384" width="10.5" style="318" customWidth="1"/>
  </cols>
  <sheetData>
    <row r="1" ht="8.25" customHeight="1">
      <c r="A1" s="10"/>
      <c r="B1" s="216"/>
      <c r="C1" s="216"/>
      <c r="D1" s="216"/>
      <c r="E1" s="216"/>
      <c r="F1" s="243"/>
      <c r="G1" s="243"/>
      <c r="H1" s="10"/>
    </row>
    <row r="2" ht="63.75" customHeight="1">
      <c r="A2" s="244"/>
      <c r="B2" s="245"/>
      <c r="C2" s="246"/>
      <c r="D2" s="246"/>
      <c r="E2" s="246"/>
      <c r="F2" s="246"/>
      <c r="G2" s="306"/>
      <c r="H2" s="173"/>
    </row>
    <row r="3" ht="26.25" customHeight="1">
      <c r="A3" s="244"/>
      <c r="B3" t="s" s="247">
        <v>228</v>
      </c>
      <c r="C3" t="s" s="247">
        <v>229</v>
      </c>
      <c r="D3" t="s" s="247">
        <v>236</v>
      </c>
      <c r="E3" t="s" s="247">
        <v>237</v>
      </c>
      <c r="F3" t="s" s="247">
        <v>1684</v>
      </c>
      <c r="G3" t="s" s="247">
        <v>1684</v>
      </c>
      <c r="H3" s="173"/>
    </row>
    <row r="4" ht="72" customHeight="1">
      <c r="A4" s="244"/>
      <c r="B4" t="s" s="249">
        <v>421</v>
      </c>
      <c r="C4" s="251">
        <v>41</v>
      </c>
      <c r="D4" s="251"/>
      <c r="E4" t="s" s="252">
        <v>422</v>
      </c>
      <c r="F4" s="253">
        <v>75.90000000000001</v>
      </c>
      <c r="G4" s="253">
        <v>87.285</v>
      </c>
      <c r="H4" s="254"/>
    </row>
    <row r="5" ht="72" customHeight="1">
      <c r="A5" s="244"/>
      <c r="B5" t="s" s="249">
        <v>438</v>
      </c>
      <c r="C5" s="250">
        <v>120</v>
      </c>
      <c r="D5" s="251"/>
      <c r="E5" t="s" s="252">
        <v>439</v>
      </c>
      <c r="F5" s="253">
        <v>31.625</v>
      </c>
      <c r="G5" s="253">
        <v>36.36875</v>
      </c>
      <c r="H5" s="254"/>
    </row>
    <row r="6" ht="72" customHeight="1">
      <c r="A6" s="244"/>
      <c r="B6" t="s" s="249">
        <v>474</v>
      </c>
      <c r="C6" s="250">
        <v>36</v>
      </c>
      <c r="D6" s="251"/>
      <c r="E6" t="s" s="252">
        <v>475</v>
      </c>
      <c r="F6" s="253">
        <v>75.90000000000001</v>
      </c>
      <c r="G6" s="253">
        <v>87.285</v>
      </c>
      <c r="H6" s="254"/>
    </row>
    <row r="7" ht="72" customHeight="1">
      <c r="A7" s="244"/>
      <c r="B7" t="s" s="249">
        <v>500</v>
      </c>
      <c r="C7" s="250">
        <v>20</v>
      </c>
      <c r="D7" s="251"/>
      <c r="E7" t="s" s="252">
        <v>501</v>
      </c>
      <c r="F7" s="253">
        <v>91.08</v>
      </c>
      <c r="G7" s="253">
        <v>104.742</v>
      </c>
      <c r="H7" s="254"/>
    </row>
    <row r="8" ht="72" customHeight="1">
      <c r="A8" s="244"/>
      <c r="B8" t="s" s="249">
        <v>502</v>
      </c>
      <c r="C8" t="s" s="249">
        <v>503</v>
      </c>
      <c r="D8" s="251"/>
      <c r="E8" t="s" s="252">
        <v>504</v>
      </c>
      <c r="F8" s="253">
        <v>73.37</v>
      </c>
      <c r="G8" s="253">
        <v>84.3755</v>
      </c>
      <c r="H8" s="254"/>
    </row>
    <row r="9" ht="72" customHeight="1">
      <c r="A9" s="244"/>
      <c r="B9" t="s" s="249">
        <v>603</v>
      </c>
      <c r="C9" s="250">
        <v>60</v>
      </c>
      <c r="D9" s="251"/>
      <c r="E9" t="s" s="252">
        <v>604</v>
      </c>
      <c r="F9" s="253">
        <v>50.6</v>
      </c>
      <c r="G9" s="253">
        <v>58.19</v>
      </c>
      <c r="H9" s="254"/>
    </row>
    <row r="10" ht="72" customHeight="1">
      <c r="A10" s="244"/>
      <c r="B10" t="s" s="249">
        <v>1725</v>
      </c>
      <c r="C10" s="250">
        <v>100</v>
      </c>
      <c r="D10" s="251"/>
      <c r="E10" t="s" s="252">
        <v>1726</v>
      </c>
      <c r="F10" s="253">
        <v>187.16</v>
      </c>
      <c r="G10" s="253">
        <v>215.234</v>
      </c>
      <c r="H10" s="254"/>
    </row>
    <row r="11" ht="72" customHeight="1">
      <c r="A11" s="244"/>
      <c r="B11" t="s" s="249">
        <v>1727</v>
      </c>
      <c r="C11" s="250">
        <v>30</v>
      </c>
      <c r="D11" s="251"/>
      <c r="E11" t="s" s="252">
        <v>1681</v>
      </c>
      <c r="F11" s="253">
        <v>180</v>
      </c>
      <c r="G11" s="253">
        <v>207</v>
      </c>
      <c r="H11" s="254"/>
    </row>
    <row r="12" ht="72" customHeight="1">
      <c r="A12" s="244"/>
      <c r="B12" t="s" s="249">
        <v>1629</v>
      </c>
      <c r="C12" s="250">
        <v>6</v>
      </c>
      <c r="D12" s="251"/>
      <c r="E12" t="s" s="252">
        <v>1630</v>
      </c>
      <c r="F12" s="253">
        <v>332.06</v>
      </c>
      <c r="G12" s="253">
        <v>368.91866</v>
      </c>
      <c r="H12" s="254"/>
    </row>
    <row r="13" ht="72" customHeight="1">
      <c r="A13" s="244"/>
      <c r="B13" t="s" s="249">
        <v>961</v>
      </c>
      <c r="C13" s="250">
        <v>45</v>
      </c>
      <c r="D13" s="251"/>
      <c r="E13" t="s" s="252">
        <v>962</v>
      </c>
      <c r="F13" s="253">
        <v>75.90000000000001</v>
      </c>
      <c r="G13" s="253">
        <v>87.285</v>
      </c>
      <c r="H13" s="254"/>
    </row>
  </sheetData>
  <mergeCells count="1">
    <mergeCell ref="B2:G2"/>
  </mergeCells>
  <pageMargins left="0.511811" right="0.511811" top="0.787402" bottom="0.787402" header="0.314961" footer="0.314961"/>
  <pageSetup firstPageNumber="1" fitToHeight="1" fitToWidth="1" scale="100" useFirstPageNumber="0" orientation="portrait" pageOrder="downThenOver"/>
  <headerFooter>
    <oddFooter>&amp;C&amp;"Helvetica Neue,Regular"&amp;12&amp;K000000&amp;P</oddFooter>
  </headerFooter>
  <drawing r:id="rId1"/>
</worksheet>
</file>

<file path=xl/worksheets/sheet14.xml><?xml version="1.0" encoding="utf-8"?>
<worksheet xmlns:r="http://schemas.openxmlformats.org/officeDocument/2006/relationships" xmlns="http://schemas.openxmlformats.org/spreadsheetml/2006/main">
  <dimension ref="A1:E10"/>
  <sheetViews>
    <sheetView workbookViewId="0" showGridLines="0" defaultGridColor="1"/>
  </sheetViews>
  <sheetFormatPr defaultColWidth="10.5" defaultRowHeight="8.25" customHeight="1" outlineLevelRow="0" outlineLevelCol="0"/>
  <cols>
    <col min="1" max="1" width="28" style="319" customWidth="1"/>
    <col min="2" max="2" width="47" style="319" customWidth="1"/>
    <col min="3" max="3" width="6.5" style="319" customWidth="1"/>
    <col min="4" max="5" width="10.5" style="319" customWidth="1"/>
    <col min="6" max="16384" width="10.5" style="319" customWidth="1"/>
  </cols>
  <sheetData>
    <row r="1" ht="15" customHeight="1">
      <c r="A1" t="s" s="320">
        <v>1728</v>
      </c>
      <c r="B1" t="s" s="320">
        <v>136</v>
      </c>
      <c r="C1" t="s" s="320">
        <v>206</v>
      </c>
      <c r="D1" s="321">
        <v>603</v>
      </c>
      <c r="E1" s="173"/>
    </row>
    <row r="2" ht="10" customHeight="1">
      <c r="A2" s="257"/>
      <c r="B2" s="257"/>
      <c r="C2" s="257"/>
      <c r="D2" s="257"/>
      <c r="E2" s="10"/>
    </row>
    <row r="3" ht="10" customHeight="1">
      <c r="A3" s="10"/>
      <c r="B3" s="10"/>
      <c r="C3" s="10"/>
      <c r="D3" s="10"/>
      <c r="E3" s="10"/>
    </row>
    <row r="4" ht="10" customHeight="1">
      <c r="A4" s="10"/>
      <c r="B4" s="10"/>
      <c r="C4" s="10"/>
      <c r="D4" s="10"/>
      <c r="E4" s="10"/>
    </row>
    <row r="5" ht="10" customHeight="1">
      <c r="A5" s="10"/>
      <c r="B5" s="10"/>
      <c r="C5" s="10"/>
      <c r="D5" s="10"/>
      <c r="E5" s="10"/>
    </row>
    <row r="6" ht="10" customHeight="1">
      <c r="A6" s="10"/>
      <c r="B6" s="10"/>
      <c r="C6" s="10"/>
      <c r="D6" s="10"/>
      <c r="E6" s="10"/>
    </row>
    <row r="7" ht="10" customHeight="1">
      <c r="A7" s="10"/>
      <c r="B7" s="10"/>
      <c r="C7" s="10"/>
      <c r="D7" s="10"/>
      <c r="E7" s="10"/>
    </row>
    <row r="8" ht="10" customHeight="1">
      <c r="A8" s="10"/>
      <c r="B8" s="10"/>
      <c r="C8" s="10"/>
      <c r="D8" s="10"/>
      <c r="E8" s="10"/>
    </row>
    <row r="9" ht="10" customHeight="1">
      <c r="A9" s="10"/>
      <c r="B9" s="10"/>
      <c r="C9" s="10"/>
      <c r="D9" s="10"/>
      <c r="E9" s="10"/>
    </row>
    <row r="10" ht="10" customHeight="1">
      <c r="A10" s="10"/>
      <c r="B10" s="10"/>
      <c r="C10" s="10"/>
      <c r="D10" s="10"/>
      <c r="E10" s="10"/>
    </row>
  </sheetData>
  <pageMargins left="0.511811" right="0.511811" top="0.787402" bottom="0.787402" header="0.314961" footer="0.314961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xl/worksheets/sheet2.xml><?xml version="1.0" encoding="utf-8"?>
<worksheet xmlns:r="http://schemas.openxmlformats.org/officeDocument/2006/relationships" xmlns="http://schemas.openxmlformats.org/spreadsheetml/2006/main">
  <dimension ref="A1:E21"/>
  <sheetViews>
    <sheetView workbookViewId="0" showGridLines="0" defaultGridColor="1"/>
  </sheetViews>
  <sheetFormatPr defaultColWidth="10.5" defaultRowHeight="15" customHeight="1" outlineLevelRow="0" outlineLevelCol="0"/>
  <cols>
    <col min="1" max="1" width="42" style="6" customWidth="1"/>
    <col min="2" max="2" width="14.5" style="6" customWidth="1"/>
    <col min="3" max="5" width="10.5" style="6" customWidth="1"/>
    <col min="6" max="16384" width="10.5" style="6" customWidth="1"/>
  </cols>
  <sheetData>
    <row r="1" ht="15" customHeight="1">
      <c r="A1" t="s" s="7">
        <v>197</v>
      </c>
      <c r="B1" s="8"/>
      <c r="C1" s="9"/>
      <c r="D1" s="10"/>
      <c r="E1" s="10"/>
    </row>
    <row r="2" ht="15" customHeight="1">
      <c r="A2" t="s" s="11">
        <v>198</v>
      </c>
      <c r="B2" t="s" s="12">
        <v>199</v>
      </c>
      <c r="C2" s="13"/>
      <c r="D2" s="10"/>
      <c r="E2" s="10"/>
    </row>
    <row r="3" ht="15" customHeight="1">
      <c r="A3" t="s" s="14">
        <v>200</v>
      </c>
      <c r="B3" t="s" s="15">
        <v>201</v>
      </c>
      <c r="C3" s="9"/>
      <c r="D3" s="10"/>
      <c r="E3" s="10"/>
    </row>
    <row r="4" ht="15" customHeight="1">
      <c r="A4" t="s" s="16">
        <v>202</v>
      </c>
      <c r="B4" s="17"/>
      <c r="C4" s="9"/>
      <c r="D4" s="10"/>
      <c r="E4" s="10"/>
    </row>
    <row r="5" ht="15" customHeight="1">
      <c r="A5" t="s" s="14">
        <v>203</v>
      </c>
      <c r="B5" t="s" s="15">
        <v>204</v>
      </c>
      <c r="C5" s="9"/>
      <c r="D5" s="10"/>
      <c r="E5" s="10"/>
    </row>
    <row r="6" ht="15" customHeight="1">
      <c r="A6" t="s" s="16">
        <v>205</v>
      </c>
      <c r="B6" t="s" s="18">
        <v>206</v>
      </c>
      <c r="C6" s="9"/>
      <c r="D6" s="10"/>
      <c r="E6" s="10"/>
    </row>
    <row r="7" ht="15" customHeight="1">
      <c r="A7" t="s" s="14">
        <v>207</v>
      </c>
      <c r="B7" t="s" s="15">
        <v>206</v>
      </c>
      <c r="C7" s="9"/>
      <c r="D7" s="10"/>
      <c r="E7" s="10"/>
    </row>
    <row r="8" ht="15" customHeight="1">
      <c r="A8" t="s" s="16">
        <v>208</v>
      </c>
      <c r="B8" s="17"/>
      <c r="C8" s="9"/>
      <c r="D8" s="10"/>
      <c r="E8" s="10"/>
    </row>
    <row r="9" ht="15" customHeight="1">
      <c r="A9" t="s" s="14">
        <v>209</v>
      </c>
      <c r="B9" t="s" s="15">
        <v>210</v>
      </c>
      <c r="C9" s="9"/>
      <c r="D9" s="10"/>
      <c r="E9" s="10"/>
    </row>
    <row r="10" ht="15" customHeight="1">
      <c r="A10" t="s" s="16">
        <v>211</v>
      </c>
      <c r="B10" s="17"/>
      <c r="C10" s="9"/>
      <c r="D10" s="10"/>
      <c r="E10" s="10"/>
    </row>
    <row r="11" ht="15" customHeight="1">
      <c r="A11" t="s" s="14">
        <v>212</v>
      </c>
      <c r="B11" t="s" s="15">
        <v>204</v>
      </c>
      <c r="C11" s="9"/>
      <c r="D11" s="10"/>
      <c r="E11" s="10"/>
    </row>
    <row r="12" ht="15" customHeight="1">
      <c r="A12" t="s" s="16">
        <v>213</v>
      </c>
      <c r="B12" s="17"/>
      <c r="C12" s="9"/>
      <c r="D12" s="10"/>
      <c r="E12" s="10"/>
    </row>
    <row r="13" ht="15" customHeight="1">
      <c r="A13" t="s" s="14">
        <v>214</v>
      </c>
      <c r="B13" t="s" s="15">
        <v>215</v>
      </c>
      <c r="C13" s="9"/>
      <c r="D13" s="10"/>
      <c r="E13" s="10"/>
    </row>
    <row r="14" ht="15" customHeight="1">
      <c r="A14" t="s" s="16">
        <v>216</v>
      </c>
      <c r="B14" s="17"/>
      <c r="C14" s="9"/>
      <c r="D14" s="10"/>
      <c r="E14" s="10"/>
    </row>
    <row r="15" ht="15" customHeight="1">
      <c r="A15" t="s" s="14">
        <v>217</v>
      </c>
      <c r="B15" t="s" s="15">
        <v>210</v>
      </c>
      <c r="C15" s="9"/>
      <c r="D15" s="10"/>
      <c r="E15" s="10"/>
    </row>
    <row r="16" ht="15" customHeight="1">
      <c r="A16" t="s" s="16">
        <v>218</v>
      </c>
      <c r="B16" t="s" s="18">
        <v>219</v>
      </c>
      <c r="C16" s="9"/>
      <c r="D16" s="10"/>
      <c r="E16" s="10"/>
    </row>
    <row r="17" ht="15" customHeight="1">
      <c r="A17" t="s" s="14">
        <v>220</v>
      </c>
      <c r="B17" t="s" s="15">
        <v>221</v>
      </c>
      <c r="C17" s="9"/>
      <c r="D17" s="10"/>
      <c r="E17" s="10"/>
    </row>
    <row r="18" ht="15" customHeight="1">
      <c r="A18" t="s" s="16">
        <v>222</v>
      </c>
      <c r="B18" t="s" s="18">
        <v>219</v>
      </c>
      <c r="C18" s="9"/>
      <c r="D18" s="10"/>
      <c r="E18" s="10"/>
    </row>
    <row r="19" ht="15" customHeight="1">
      <c r="A19" t="s" s="14">
        <v>223</v>
      </c>
      <c r="B19" t="s" s="15">
        <v>224</v>
      </c>
      <c r="C19" s="9"/>
      <c r="D19" s="10"/>
      <c r="E19" s="10"/>
    </row>
    <row r="20" ht="15" customHeight="1">
      <c r="A20" t="s" s="16">
        <v>225</v>
      </c>
      <c r="B20" t="s" s="18">
        <v>226</v>
      </c>
      <c r="C20" s="9"/>
      <c r="D20" s="10"/>
      <c r="E20" s="10"/>
    </row>
    <row r="21" ht="15" customHeight="1">
      <c r="A21" t="s" s="19">
        <v>227</v>
      </c>
      <c r="B21" t="s" s="20">
        <v>226</v>
      </c>
      <c r="C21" s="9"/>
      <c r="D21" s="10"/>
      <c r="E21" s="10"/>
    </row>
  </sheetData>
  <mergeCells count="1">
    <mergeCell ref="A1:B1"/>
  </mergeCells>
  <pageMargins left="0.511811" right="0.511811" top="0.787402" bottom="0.787402" header="0.314961" footer="0.314961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xl/worksheets/sheet3.xml><?xml version="1.0" encoding="utf-8"?>
<worksheet xmlns:r="http://schemas.openxmlformats.org/officeDocument/2006/relationships" xmlns="http://schemas.openxmlformats.org/spreadsheetml/2006/main">
  <sheetPr>
    <pageSetUpPr fitToPage="1"/>
  </sheetPr>
  <dimension ref="A1:BD1786"/>
  <sheetViews>
    <sheetView workbookViewId="0" defaultGridColor="0" colorId="13"/>
  </sheetViews>
  <sheetFormatPr defaultColWidth="10.5" defaultRowHeight="15" customHeight="1" outlineLevelRow="0" outlineLevelCol="0"/>
  <cols>
    <col min="1" max="1" width="79" style="22" customWidth="1"/>
    <col min="2" max="2" width="42" style="22" customWidth="1"/>
    <col min="3" max="3" width="37" style="22" customWidth="1"/>
    <col min="4" max="4" width="41" style="22" customWidth="1"/>
    <col min="5" max="5" width="166" style="22" customWidth="1"/>
    <col min="6" max="6" width="38" style="22" customWidth="1"/>
    <col min="7" max="7" width="52" style="22" customWidth="1"/>
    <col min="8" max="8" width="50" style="22" customWidth="1"/>
    <col min="9" max="9" width="51.5" style="23" customWidth="1"/>
    <col min="10" max="10" width="106" style="24" customWidth="1"/>
    <col min="11" max="11" width="73" style="25" customWidth="1"/>
    <col min="12" max="12" width="72" style="22" customWidth="1"/>
    <col min="13" max="13" width="53" style="25" customWidth="1"/>
    <col min="14" max="14" width="44" style="25" customWidth="1"/>
    <col min="15" max="16" width="75.5" style="26" customWidth="1"/>
    <col min="17" max="17" width="9.5" style="27" customWidth="1"/>
    <col min="18" max="55" width="9.5" style="28" customWidth="1"/>
    <col min="56" max="56" width="9.5" style="29" customWidth="1"/>
    <col min="57" max="16384" width="10.5" style="21" customWidth="1"/>
  </cols>
  <sheetData>
    <row r="1" s="30" customFormat="1" ht="27.75" customHeight="1">
      <c r="I1" s="31"/>
      <c r="J1" s="32"/>
      <c r="K1" s="33"/>
      <c r="M1" s="33"/>
      <c r="N1" s="33"/>
    </row>
    <row r="2" s="30" customFormat="1" ht="27.75" customHeight="1">
      <c r="I2" s="34"/>
      <c r="J2" s="32"/>
      <c r="K2" s="33"/>
      <c r="M2" s="33"/>
      <c r="N2" s="33"/>
    </row>
    <row r="3" s="30" customFormat="1" ht="27.75" customHeight="1">
      <c r="I3" s="34"/>
      <c r="J3" s="32"/>
      <c r="K3" s="33"/>
      <c r="M3" s="33"/>
      <c r="N3" s="33"/>
    </row>
    <row r="4" s="30" customFormat="1" ht="27.75" customHeight="1">
      <c r="I4" s="34"/>
      <c r="J4" s="32"/>
      <c r="K4" s="33"/>
      <c r="M4" s="33"/>
      <c r="N4" s="33"/>
    </row>
    <row r="5" s="30" customFormat="1" ht="27.75" customHeight="1">
      <c r="I5" s="34"/>
      <c r="J5" s="32"/>
      <c r="K5" s="33"/>
      <c r="M5" s="33"/>
      <c r="N5" s="33"/>
    </row>
    <row r="6" s="30" customFormat="1" ht="27.75" customHeight="1">
      <c r="I6" s="34"/>
      <c r="J6" s="32"/>
      <c r="K6" s="33"/>
      <c r="M6" s="33"/>
      <c r="N6" s="33"/>
    </row>
    <row r="7" s="30" customFormat="1" ht="27.75" customHeight="1">
      <c r="I7" s="34"/>
      <c r="J7" s="32"/>
      <c r="K7" s="33"/>
      <c r="M7" s="33"/>
      <c r="N7" s="33"/>
    </row>
    <row r="8" s="30" customFormat="1" ht="27.75" customHeight="1">
      <c r="I8" s="34"/>
      <c r="J8" s="32"/>
      <c r="K8" s="33"/>
      <c r="M8" s="33"/>
      <c r="N8" s="33"/>
    </row>
    <row r="9" s="30" customFormat="1" ht="27.75" customHeight="1">
      <c r="I9" s="34"/>
      <c r="J9" s="32"/>
      <c r="K9" s="33"/>
      <c r="M9" s="33"/>
      <c r="N9" s="33"/>
    </row>
    <row r="10" s="30" customFormat="1" ht="27.75" customHeight="1">
      <c r="I10" s="34"/>
      <c r="J10" s="32"/>
      <c r="K10" s="33"/>
      <c r="M10" s="33"/>
      <c r="N10" s="33"/>
    </row>
    <row r="11" s="30" customFormat="1" ht="27.75" customHeight="1">
      <c r="I11" s="34"/>
      <c r="J11" s="32"/>
      <c r="K11" s="33"/>
      <c r="M11" s="33"/>
      <c r="N11" s="33"/>
    </row>
    <row r="12" s="30" customFormat="1" ht="27.75" customHeight="1">
      <c r="I12" s="34"/>
      <c r="J12" s="32"/>
      <c r="K12" s="33"/>
      <c r="M12" s="33"/>
      <c r="N12" s="33"/>
    </row>
    <row r="13" s="30" customFormat="1" ht="27.75" customHeight="1">
      <c r="I13" s="34"/>
      <c r="J13" s="32"/>
      <c r="K13" s="33"/>
      <c r="M13" s="33"/>
      <c r="N13" s="33"/>
    </row>
    <row r="14" s="30" customFormat="1" ht="27.75" customHeight="1">
      <c r="I14" s="34"/>
      <c r="J14" s="32"/>
      <c r="K14" s="33"/>
      <c r="M14" s="33"/>
      <c r="N14" s="33"/>
    </row>
    <row r="15" s="30" customFormat="1" ht="27.75" customHeight="1">
      <c r="I15" s="34"/>
      <c r="J15" s="32"/>
      <c r="K15" s="33"/>
      <c r="M15" s="33"/>
      <c r="N15" s="33"/>
    </row>
    <row r="16" s="30" customFormat="1" ht="27.75" customHeight="1">
      <c r="I16" s="34"/>
      <c r="J16" s="32"/>
      <c r="K16" s="33"/>
      <c r="M16" s="33"/>
      <c r="N16" s="33"/>
    </row>
    <row r="17" s="30" customFormat="1" ht="27.75" customHeight="1">
      <c r="I17" s="34"/>
      <c r="J17" s="32"/>
      <c r="K17" s="33"/>
      <c r="M17" s="33"/>
      <c r="N17" s="33"/>
    </row>
    <row r="18" s="30" customFormat="1" ht="27.75" customHeight="1">
      <c r="I18" s="34"/>
      <c r="J18" s="32"/>
      <c r="K18" s="33"/>
      <c r="M18" s="33"/>
      <c r="N18" s="33"/>
    </row>
    <row r="19" s="30" customFormat="1" ht="27.75" customHeight="1">
      <c r="I19" s="34"/>
      <c r="J19" s="32"/>
      <c r="K19" s="33"/>
      <c r="M19" s="33"/>
      <c r="N19" s="33"/>
    </row>
    <row r="20" s="30" customFormat="1" ht="27.75" customHeight="1">
      <c r="I20" s="34"/>
      <c r="J20" s="32"/>
      <c r="K20" s="33"/>
      <c r="M20" s="33"/>
      <c r="N20" s="33"/>
    </row>
    <row r="21" s="30" customFormat="1" ht="27.75" customHeight="1">
      <c r="I21" s="34"/>
      <c r="J21" s="32"/>
      <c r="K21" s="33"/>
      <c r="M21" s="33"/>
      <c r="N21" s="33"/>
    </row>
    <row r="22" s="30" customFormat="1" ht="27.75" customHeight="1">
      <c r="I22" s="34"/>
      <c r="J22" s="32"/>
      <c r="K22" s="33"/>
      <c r="M22" s="33"/>
      <c r="N22" s="33"/>
    </row>
    <row r="23" s="30" customFormat="1" ht="27.75" customHeight="1">
      <c r="I23" s="34"/>
      <c r="J23" s="32"/>
      <c r="K23" s="33"/>
      <c r="M23" s="33"/>
      <c r="N23" s="33"/>
    </row>
    <row r="24" s="30" customFormat="1" ht="27.75" customHeight="1">
      <c r="I24" s="34"/>
      <c r="J24" s="32"/>
      <c r="K24" s="33"/>
      <c r="M24" s="33"/>
      <c r="N24" s="33"/>
    </row>
    <row r="25" s="30" customFormat="1" ht="27.75" customHeight="1">
      <c r="I25" s="34"/>
      <c r="J25" s="32"/>
      <c r="K25" s="33"/>
      <c r="M25" s="33"/>
      <c r="N25" s="33"/>
    </row>
    <row r="26" s="30" customFormat="1" ht="27.75" customHeight="1">
      <c r="I26" s="34"/>
      <c r="J26" s="32"/>
      <c r="K26" s="33"/>
      <c r="M26" s="33"/>
      <c r="N26" s="33"/>
    </row>
    <row r="27" s="30" customFormat="1" ht="27.75" customHeight="1">
      <c r="I27" s="34"/>
      <c r="J27" s="32"/>
      <c r="K27" s="33"/>
      <c r="M27" s="33"/>
      <c r="N27" s="33"/>
    </row>
    <row r="28" s="30" customFormat="1" ht="27.75" customHeight="1">
      <c r="I28" s="34"/>
      <c r="J28" s="32"/>
      <c r="K28" s="33"/>
      <c r="M28" s="33"/>
      <c r="N28" s="33"/>
    </row>
    <row r="29" s="30" customFormat="1" ht="27.75" customHeight="1">
      <c r="I29" s="34"/>
      <c r="J29" s="32"/>
      <c r="K29" s="33"/>
      <c r="M29" s="33"/>
      <c r="N29" s="33"/>
    </row>
    <row r="30" s="30" customFormat="1" ht="27.75" customHeight="1">
      <c r="I30" s="34"/>
      <c r="J30" s="32"/>
      <c r="K30" s="33"/>
      <c r="M30" s="33"/>
      <c r="N30" s="33"/>
    </row>
    <row r="31" s="30" customFormat="1" ht="27.75" customHeight="1">
      <c r="I31" s="34"/>
      <c r="J31" s="32"/>
      <c r="K31" s="33"/>
      <c r="M31" s="33"/>
      <c r="N31" s="33"/>
    </row>
    <row r="32" s="30" customFormat="1" ht="27.75" customHeight="1">
      <c r="I32" s="34"/>
      <c r="J32" s="32"/>
      <c r="K32" s="33"/>
      <c r="M32" s="33"/>
      <c r="N32" s="33"/>
    </row>
    <row r="33" s="30" customFormat="1" ht="27.75" customHeight="1">
      <c r="I33" s="34"/>
      <c r="J33" s="32"/>
      <c r="K33" s="33"/>
      <c r="M33" s="33"/>
      <c r="N33" s="33"/>
    </row>
    <row r="34" s="30" customFormat="1" ht="27.75" customHeight="1">
      <c r="I34" s="34"/>
      <c r="J34" s="32"/>
      <c r="K34" s="33"/>
      <c r="M34" s="33"/>
      <c r="N34" s="33"/>
    </row>
    <row r="35" s="30" customFormat="1" ht="27.75" customHeight="1">
      <c r="I35" s="34"/>
      <c r="J35" s="32"/>
      <c r="K35" s="33"/>
      <c r="M35" s="33"/>
      <c r="N35" s="33"/>
    </row>
    <row r="36" s="30" customFormat="1" ht="27.75" customHeight="1">
      <c r="I36" s="34"/>
      <c r="J36" s="32"/>
      <c r="K36" s="33"/>
      <c r="M36" s="33"/>
      <c r="N36" s="33"/>
    </row>
    <row r="37" s="30" customFormat="1" ht="27.75" customHeight="1">
      <c r="I37" s="34"/>
      <c r="J37" s="32"/>
      <c r="K37" s="33"/>
      <c r="M37" s="33"/>
      <c r="N37" s="33"/>
    </row>
    <row r="38" s="30" customFormat="1" ht="27.75" customHeight="1">
      <c r="I38" s="34"/>
      <c r="J38" s="32"/>
      <c r="K38" s="33"/>
      <c r="M38" s="33"/>
      <c r="N38" s="33"/>
    </row>
    <row r="39" s="30" customFormat="1" ht="27.75" customHeight="1">
      <c r="I39" s="34"/>
      <c r="J39" s="32"/>
      <c r="K39" s="33"/>
      <c r="M39" s="33"/>
      <c r="N39" s="33"/>
    </row>
    <row r="40" s="30" customFormat="1" ht="27.75" customHeight="1">
      <c r="I40" s="34"/>
      <c r="J40" s="32"/>
      <c r="K40" s="33"/>
      <c r="M40" s="33"/>
      <c r="N40" s="33"/>
    </row>
    <row r="41" s="30" customFormat="1" ht="27.75" customHeight="1">
      <c r="I41" s="34"/>
      <c r="J41" s="32"/>
      <c r="K41" s="33"/>
      <c r="M41" s="33"/>
      <c r="N41" s="33"/>
    </row>
    <row r="42" s="30" customFormat="1" ht="27.75" customHeight="1">
      <c r="I42" s="34"/>
      <c r="J42" s="32"/>
      <c r="K42" s="33"/>
      <c r="M42" s="33"/>
      <c r="N42" s="33"/>
    </row>
    <row r="43" s="30" customFormat="1" ht="27.75" customHeight="1">
      <c r="I43" s="34"/>
      <c r="J43" s="32"/>
      <c r="K43" s="33"/>
      <c r="M43" s="33"/>
      <c r="N43" s="33"/>
    </row>
    <row r="44" s="30" customFormat="1" ht="27.75" customHeight="1">
      <c r="I44" s="34"/>
      <c r="J44" s="32"/>
      <c r="K44" s="33"/>
      <c r="M44" s="33"/>
      <c r="N44" s="33"/>
    </row>
    <row r="45" s="30" customFormat="1" ht="27.75" customHeight="1">
      <c r="I45" s="34"/>
      <c r="J45" s="32"/>
      <c r="K45" s="33"/>
      <c r="M45" s="33"/>
      <c r="N45" s="33"/>
    </row>
    <row r="46" s="30" customFormat="1" ht="27.75" customHeight="1">
      <c r="I46" s="34"/>
      <c r="J46" s="32"/>
      <c r="K46" s="33"/>
      <c r="M46" s="33"/>
      <c r="N46" s="33"/>
    </row>
    <row r="47" s="30" customFormat="1" ht="27.75" customHeight="1">
      <c r="I47" s="34"/>
      <c r="J47" s="32"/>
      <c r="K47" s="33"/>
      <c r="M47" s="33"/>
      <c r="N47" s="33"/>
    </row>
    <row r="48" s="30" customFormat="1" ht="27.75" customHeight="1">
      <c r="I48" s="34"/>
      <c r="J48" s="32"/>
      <c r="K48" s="33"/>
      <c r="M48" s="33"/>
      <c r="N48" s="33"/>
    </row>
    <row r="49" s="30" customFormat="1" ht="27.75" customHeight="1">
      <c r="I49" s="34"/>
      <c r="J49" s="32"/>
      <c r="K49" s="33"/>
      <c r="M49" s="33"/>
      <c r="N49" s="33"/>
    </row>
    <row r="50" s="30" customFormat="1" ht="27.75" customHeight="1">
      <c r="I50" s="34"/>
      <c r="J50" s="32"/>
      <c r="K50" s="33"/>
      <c r="M50" s="33"/>
      <c r="N50" s="33"/>
    </row>
    <row r="51" s="30" customFormat="1" ht="27.75" customHeight="1">
      <c r="I51" s="34"/>
      <c r="J51" s="32"/>
      <c r="K51" s="33"/>
      <c r="M51" s="33"/>
      <c r="N51" s="33"/>
    </row>
    <row r="52" s="30" customFormat="1" ht="27.75" customHeight="1">
      <c r="I52" s="34"/>
      <c r="J52" s="32"/>
      <c r="K52" s="33"/>
      <c r="M52" s="33"/>
      <c r="N52" s="33"/>
    </row>
    <row r="53" s="30" customFormat="1" ht="27.75" customHeight="1">
      <c r="I53" s="34"/>
      <c r="J53" s="32"/>
      <c r="K53" s="33"/>
      <c r="M53" s="33"/>
      <c r="N53" s="33"/>
    </row>
    <row r="54" s="30" customFormat="1" ht="27.75" customHeight="1">
      <c r="I54" s="34"/>
      <c r="J54" s="32"/>
      <c r="K54" s="33"/>
      <c r="M54" s="33"/>
      <c r="N54" s="33"/>
    </row>
    <row r="55" s="30" customFormat="1" ht="27.75" customHeight="1">
      <c r="I55" s="34"/>
      <c r="J55" s="32"/>
      <c r="K55" s="33"/>
      <c r="M55" s="33"/>
      <c r="N55" s="33"/>
    </row>
    <row r="56" s="30" customFormat="1" ht="27.75" customHeight="1">
      <c r="I56" s="34"/>
      <c r="J56" s="32"/>
      <c r="K56" s="33"/>
      <c r="M56" s="33"/>
      <c r="N56" s="33"/>
    </row>
    <row r="57" s="30" customFormat="1" ht="27.75" customHeight="1">
      <c r="I57" s="34"/>
      <c r="J57" s="32"/>
      <c r="K57" s="33"/>
      <c r="M57" s="33"/>
      <c r="N57" s="33"/>
    </row>
    <row r="58" s="30" customFormat="1" ht="27.75" customHeight="1">
      <c r="I58" s="34"/>
      <c r="J58" s="32"/>
      <c r="K58" s="33"/>
      <c r="M58" s="33"/>
      <c r="N58" s="33"/>
    </row>
    <row r="59" s="30" customFormat="1" ht="27.75" customHeight="1">
      <c r="I59" s="34"/>
      <c r="J59" s="32"/>
      <c r="K59" s="33"/>
      <c r="M59" s="33"/>
      <c r="N59" s="33"/>
    </row>
    <row r="60" s="30" customFormat="1" ht="27.75" customHeight="1">
      <c r="I60" s="34"/>
      <c r="J60" s="32"/>
      <c r="K60" s="33"/>
      <c r="M60" s="33"/>
      <c r="N60" s="33"/>
    </row>
    <row r="61" s="30" customFormat="1" ht="27.75" customHeight="1">
      <c r="I61" s="34"/>
      <c r="J61" s="32"/>
      <c r="K61" s="33"/>
      <c r="M61" s="33"/>
      <c r="N61" s="33"/>
    </row>
    <row r="62" s="30" customFormat="1" ht="27.75" customHeight="1">
      <c r="I62" s="34"/>
      <c r="J62" s="32"/>
      <c r="K62" s="33"/>
      <c r="M62" s="33"/>
      <c r="N62" s="33"/>
    </row>
    <row r="63" s="30" customFormat="1" ht="27.75" customHeight="1">
      <c r="I63" s="34"/>
      <c r="J63" s="32"/>
      <c r="K63" s="33"/>
      <c r="M63" s="33"/>
      <c r="N63" s="33"/>
    </row>
    <row r="64" s="30" customFormat="1" ht="27.75" customHeight="1">
      <c r="I64" s="34"/>
      <c r="J64" s="32"/>
      <c r="K64" s="33"/>
      <c r="M64" s="33"/>
      <c r="N64" s="33"/>
    </row>
    <row r="65" s="30" customFormat="1" ht="27.75" customHeight="1">
      <c r="I65" s="34"/>
      <c r="J65" s="32"/>
      <c r="K65" s="33"/>
      <c r="M65" s="33"/>
      <c r="N65" s="33"/>
    </row>
    <row r="66" s="30" customFormat="1" ht="27.75" customHeight="1">
      <c r="I66" s="34"/>
      <c r="J66" s="32"/>
      <c r="K66" s="33"/>
      <c r="M66" s="33"/>
      <c r="N66" s="33"/>
    </row>
    <row r="67" s="30" customFormat="1" ht="27.75" customHeight="1">
      <c r="I67" s="34"/>
      <c r="J67" s="32"/>
      <c r="K67" s="33"/>
      <c r="M67" s="33"/>
      <c r="N67" s="33"/>
    </row>
    <row r="68" s="30" customFormat="1" ht="27.75" customHeight="1">
      <c r="I68" s="34"/>
      <c r="J68" s="32"/>
      <c r="K68" s="33"/>
      <c r="M68" s="33"/>
      <c r="N68" s="33"/>
    </row>
    <row r="69" s="30" customFormat="1" ht="27.75" customHeight="1">
      <c r="I69" s="34"/>
      <c r="J69" s="32"/>
      <c r="K69" s="33"/>
      <c r="M69" s="33"/>
      <c r="N69" s="33"/>
    </row>
    <row r="70" s="30" customFormat="1" ht="27.75" customHeight="1">
      <c r="I70" s="34"/>
      <c r="J70" s="32"/>
      <c r="K70" s="33"/>
      <c r="M70" s="33"/>
      <c r="N70" s="33"/>
    </row>
    <row r="71" s="30" customFormat="1" ht="27.75" customHeight="1">
      <c r="I71" s="34"/>
      <c r="J71" s="32"/>
      <c r="K71" s="33"/>
      <c r="M71" s="33"/>
      <c r="N71" s="33"/>
    </row>
    <row r="72" s="30" customFormat="1" ht="27.75" customHeight="1">
      <c r="I72" s="34"/>
      <c r="J72" s="32"/>
      <c r="K72" s="33"/>
      <c r="M72" s="33"/>
      <c r="N72" s="33"/>
    </row>
    <row r="73" s="30" customFormat="1" ht="27.75" customHeight="1">
      <c r="I73" s="34"/>
      <c r="J73" s="32"/>
      <c r="K73" s="33"/>
      <c r="M73" s="33"/>
      <c r="N73" s="33"/>
    </row>
    <row r="74" s="30" customFormat="1" ht="27.75" customHeight="1">
      <c r="I74" s="34"/>
      <c r="J74" s="32"/>
      <c r="K74" s="33"/>
      <c r="M74" s="33"/>
      <c r="N74" s="33"/>
    </row>
    <row r="75" s="30" customFormat="1" ht="27.75" customHeight="1">
      <c r="I75" s="34"/>
      <c r="J75" s="32"/>
      <c r="K75" s="33"/>
      <c r="M75" s="33"/>
      <c r="N75" s="33"/>
    </row>
    <row r="76" s="30" customFormat="1" ht="27.75" customHeight="1">
      <c r="I76" s="34"/>
      <c r="J76" s="32"/>
      <c r="K76" s="33"/>
      <c r="M76" s="33"/>
      <c r="N76" s="33"/>
    </row>
    <row r="77" s="30" customFormat="1" ht="27.75" customHeight="1">
      <c r="I77" s="34"/>
      <c r="J77" s="32"/>
      <c r="K77" s="33"/>
      <c r="M77" s="33"/>
      <c r="N77" s="33"/>
    </row>
    <row r="78" s="30" customFormat="1" ht="27.75" customHeight="1">
      <c r="I78" s="34"/>
      <c r="J78" s="32"/>
      <c r="K78" s="33"/>
      <c r="M78" s="33"/>
      <c r="N78" s="33"/>
    </row>
    <row r="79" s="30" customFormat="1" ht="27.75" customHeight="1">
      <c r="I79" s="34"/>
      <c r="J79" s="32"/>
      <c r="K79" s="33"/>
      <c r="M79" s="33"/>
      <c r="N79" s="33"/>
    </row>
    <row r="80" s="30" customFormat="1" ht="27.75" customHeight="1">
      <c r="I80" s="34"/>
      <c r="J80" s="32"/>
      <c r="K80" s="33"/>
      <c r="M80" s="33"/>
      <c r="N80" s="33"/>
    </row>
    <row r="81" s="30" customFormat="1" ht="27.75" customHeight="1">
      <c r="I81" s="34"/>
      <c r="J81" s="32"/>
      <c r="K81" s="33"/>
      <c r="M81" s="33"/>
      <c r="N81" s="33"/>
    </row>
    <row r="82" s="30" customFormat="1" ht="27.75" customHeight="1">
      <c r="I82" s="34"/>
      <c r="J82" s="32"/>
      <c r="K82" s="33"/>
      <c r="M82" s="33"/>
      <c r="N82" s="33"/>
    </row>
    <row r="83" s="30" customFormat="1" ht="27.75" customHeight="1">
      <c r="I83" s="34"/>
      <c r="J83" s="32"/>
      <c r="K83" s="33"/>
      <c r="M83" s="33"/>
      <c r="N83" s="33"/>
    </row>
    <row r="84" s="30" customFormat="1" ht="27.75" customHeight="1">
      <c r="I84" s="34"/>
      <c r="J84" s="32"/>
      <c r="K84" s="33"/>
      <c r="M84" s="33"/>
      <c r="N84" s="33"/>
    </row>
    <row r="85" s="30" customFormat="1" ht="27.75" customHeight="1">
      <c r="I85" s="34"/>
      <c r="J85" s="32"/>
      <c r="K85" s="33"/>
      <c r="M85" s="33"/>
      <c r="N85" s="33"/>
    </row>
    <row r="86" s="30" customFormat="1" ht="27.75" customHeight="1">
      <c r="I86" s="34"/>
      <c r="J86" s="32"/>
      <c r="K86" s="33"/>
      <c r="M86" s="33"/>
      <c r="N86" s="33"/>
    </row>
    <row r="87" s="30" customFormat="1" ht="27.75" customHeight="1">
      <c r="I87" s="34"/>
      <c r="J87" s="32"/>
      <c r="K87" s="33"/>
      <c r="M87" s="33"/>
      <c r="N87" s="33"/>
    </row>
    <row r="88" s="30" customFormat="1" ht="27.75" customHeight="1">
      <c r="I88" s="34"/>
      <c r="J88" s="32"/>
      <c r="K88" s="33"/>
      <c r="M88" s="33"/>
      <c r="N88" s="33"/>
    </row>
    <row r="89" s="30" customFormat="1" ht="27.75" customHeight="1">
      <c r="I89" s="34"/>
      <c r="J89" s="32"/>
      <c r="K89" s="33"/>
      <c r="M89" s="33"/>
      <c r="N89" s="33"/>
    </row>
    <row r="90" s="30" customFormat="1" ht="27.75" customHeight="1">
      <c r="I90" s="34"/>
      <c r="J90" s="32"/>
      <c r="K90" s="33"/>
      <c r="M90" s="33"/>
      <c r="N90" s="33"/>
    </row>
    <row r="91" s="30" customFormat="1" ht="27.75" customHeight="1">
      <c r="I91" s="34"/>
      <c r="J91" s="32"/>
      <c r="K91" s="33"/>
      <c r="M91" s="33"/>
      <c r="N91" s="33"/>
    </row>
    <row r="92" s="30" customFormat="1" ht="27.75" customHeight="1">
      <c r="I92" s="34"/>
      <c r="J92" s="32"/>
      <c r="K92" s="33"/>
      <c r="M92" s="33"/>
      <c r="N92" s="33"/>
    </row>
    <row r="93" s="30" customFormat="1" ht="27.75" customHeight="1">
      <c r="I93" s="34"/>
      <c r="J93" s="32"/>
      <c r="K93" s="33"/>
      <c r="M93" s="33"/>
      <c r="N93" s="33"/>
    </row>
    <row r="94" s="30" customFormat="1" ht="27.75" customHeight="1">
      <c r="I94" s="34"/>
      <c r="J94" s="32"/>
      <c r="K94" s="33"/>
      <c r="M94" s="33"/>
      <c r="N94" s="33"/>
    </row>
    <row r="95" s="30" customFormat="1" ht="27.75" customHeight="1">
      <c r="I95" s="34"/>
      <c r="J95" s="32"/>
      <c r="K95" s="33"/>
      <c r="M95" s="33"/>
      <c r="N95" s="33"/>
    </row>
    <row r="96" s="30" customFormat="1" ht="27.75" customHeight="1">
      <c r="I96" s="34"/>
      <c r="J96" s="32"/>
      <c r="K96" s="33"/>
      <c r="M96" s="33"/>
      <c r="N96" s="33"/>
    </row>
    <row r="97" s="30" customFormat="1" ht="27.75" customHeight="1">
      <c r="I97" s="34"/>
      <c r="J97" s="32"/>
      <c r="K97" s="33"/>
      <c r="M97" s="33"/>
      <c r="N97" s="33"/>
    </row>
    <row r="98" s="30" customFormat="1" ht="27.75" customHeight="1">
      <c r="I98" s="34"/>
      <c r="J98" s="32"/>
      <c r="K98" s="33"/>
      <c r="M98" s="33"/>
      <c r="N98" s="33"/>
    </row>
    <row r="99" s="30" customFormat="1" ht="27.75" customHeight="1">
      <c r="I99" s="34"/>
      <c r="J99" s="32"/>
      <c r="K99" s="33"/>
      <c r="M99" s="33"/>
      <c r="N99" s="33"/>
    </row>
    <row r="100" s="30" customFormat="1" ht="27.75" customHeight="1">
      <c r="I100" s="34"/>
      <c r="J100" s="32"/>
      <c r="K100" s="33"/>
      <c r="M100" s="33"/>
      <c r="N100" s="33"/>
    </row>
    <row r="101" s="30" customFormat="1" ht="27.75" customHeight="1">
      <c r="I101" s="34"/>
      <c r="J101" s="32"/>
      <c r="K101" s="33"/>
      <c r="M101" s="33"/>
      <c r="N101" s="33"/>
    </row>
    <row r="102" s="30" customFormat="1" ht="27.75" customHeight="1">
      <c r="I102" s="34"/>
      <c r="J102" s="32"/>
      <c r="K102" s="33"/>
      <c r="M102" s="33"/>
      <c r="N102" s="33"/>
    </row>
    <row r="103" s="30" customFormat="1" ht="27.75" customHeight="1">
      <c r="I103" s="34"/>
      <c r="J103" s="32"/>
      <c r="K103" s="33"/>
      <c r="M103" s="33"/>
      <c r="N103" s="33"/>
    </row>
    <row r="104" s="30" customFormat="1" ht="27.75" customHeight="1">
      <c r="I104" s="34"/>
      <c r="J104" s="32"/>
      <c r="K104" s="33"/>
      <c r="M104" s="33"/>
      <c r="N104" s="33"/>
    </row>
    <row r="105" s="30" customFormat="1" ht="27.75" customHeight="1">
      <c r="I105" s="34"/>
      <c r="J105" s="32"/>
      <c r="K105" s="33"/>
      <c r="M105" s="33"/>
      <c r="N105" s="33"/>
    </row>
    <row r="106" s="30" customFormat="1" ht="27.75" customHeight="1">
      <c r="I106" s="34"/>
      <c r="J106" s="32"/>
      <c r="K106" s="33"/>
      <c r="M106" s="33"/>
      <c r="N106" s="33"/>
    </row>
    <row r="107" s="30" customFormat="1" ht="27.75" customHeight="1">
      <c r="I107" s="34"/>
      <c r="J107" s="32"/>
      <c r="K107" s="33"/>
      <c r="M107" s="33"/>
      <c r="N107" s="33"/>
    </row>
    <row r="108" s="30" customFormat="1" ht="27.75" customHeight="1">
      <c r="I108" s="34"/>
      <c r="J108" s="32"/>
      <c r="K108" s="33"/>
      <c r="M108" s="33"/>
      <c r="N108" s="33"/>
    </row>
    <row r="109" s="30" customFormat="1" ht="27.75" customHeight="1">
      <c r="I109" s="34"/>
      <c r="J109" s="32"/>
      <c r="K109" s="33"/>
      <c r="M109" s="33"/>
      <c r="N109" s="33"/>
    </row>
    <row r="110" s="30" customFormat="1" ht="27.75" customHeight="1">
      <c r="I110" s="34"/>
      <c r="J110" s="32"/>
      <c r="K110" s="33"/>
      <c r="M110" s="33"/>
      <c r="N110" s="33"/>
    </row>
    <row r="111" s="30" customFormat="1" ht="27.75" customHeight="1">
      <c r="I111" s="34"/>
      <c r="J111" s="32"/>
      <c r="K111" s="33"/>
      <c r="M111" s="33"/>
      <c r="N111" s="33"/>
    </row>
    <row r="112" s="30" customFormat="1" ht="27.75" customHeight="1">
      <c r="I112" s="34"/>
      <c r="J112" s="32"/>
      <c r="K112" s="33"/>
      <c r="M112" s="33"/>
      <c r="N112" s="33"/>
    </row>
    <row r="113" s="30" customFormat="1" ht="27.75" customHeight="1">
      <c r="I113" s="34"/>
      <c r="J113" s="32"/>
      <c r="K113" s="33"/>
      <c r="M113" s="33"/>
      <c r="N113" s="33"/>
    </row>
    <row r="114" s="30" customFormat="1" ht="27.75" customHeight="1">
      <c r="I114" s="34"/>
      <c r="J114" s="32"/>
      <c r="K114" s="33"/>
      <c r="M114" s="33"/>
      <c r="N114" s="33"/>
    </row>
    <row r="115" s="30" customFormat="1" ht="27.75" customHeight="1">
      <c r="I115" s="34"/>
      <c r="J115" s="32"/>
      <c r="K115" s="33"/>
      <c r="M115" s="33"/>
      <c r="N115" s="33"/>
    </row>
    <row r="116" s="30" customFormat="1" ht="27.75" customHeight="1">
      <c r="I116" s="34"/>
      <c r="J116" s="32"/>
      <c r="K116" s="33"/>
      <c r="M116" s="33"/>
      <c r="N116" s="33"/>
    </row>
    <row r="117" s="30" customFormat="1" ht="27.75" customHeight="1">
      <c r="I117" s="34"/>
      <c r="J117" s="32"/>
      <c r="K117" s="33"/>
      <c r="M117" s="33"/>
      <c r="N117" s="33"/>
    </row>
    <row r="118" s="30" customFormat="1" ht="27.75" customHeight="1">
      <c r="I118" s="34"/>
      <c r="J118" s="32"/>
      <c r="K118" s="33"/>
      <c r="M118" s="33"/>
      <c r="N118" s="33"/>
    </row>
    <row r="119" s="30" customFormat="1" ht="27.75" customHeight="1">
      <c r="I119" s="35"/>
      <c r="J119" s="36"/>
      <c r="K119" s="37"/>
      <c r="M119" s="37"/>
      <c r="N119" s="37"/>
    </row>
    <row r="120" s="38" customFormat="1" ht="60" customHeight="1">
      <c r="A120" t="s" s="39">
        <v>228</v>
      </c>
      <c r="B120" t="s" s="39">
        <v>229</v>
      </c>
      <c r="C120" t="s" s="39">
        <v>230</v>
      </c>
      <c r="D120" t="s" s="39">
        <v>231</v>
      </c>
      <c r="E120" t="s" s="39">
        <v>232</v>
      </c>
      <c r="F120" t="s" s="39">
        <v>233</v>
      </c>
      <c r="G120" t="s" s="39">
        <v>234</v>
      </c>
      <c r="H120" t="s" s="39">
        <v>235</v>
      </c>
      <c r="I120" t="s" s="39">
        <v>236</v>
      </c>
      <c r="J120" t="s" s="39">
        <v>237</v>
      </c>
      <c r="K120" s="40"/>
      <c r="L120" t="s" s="39">
        <v>238</v>
      </c>
      <c r="M120" t="s" s="41">
        <v>239</v>
      </c>
      <c r="N120" t="s" s="41">
        <v>240</v>
      </c>
      <c r="O120" t="s" s="41">
        <v>241</v>
      </c>
      <c r="P120" t="s" s="41">
        <v>242</v>
      </c>
    </row>
    <row r="121" s="38" customFormat="1" ht="103.5" customHeight="1" hidden="1">
      <c r="A121" t="s" s="42">
        <v>243</v>
      </c>
      <c r="B121" s="43"/>
      <c r="C121" s="43"/>
      <c r="D121" s="43"/>
      <c r="E121" s="43"/>
      <c r="F121" s="43"/>
      <c r="G121" s="43"/>
      <c r="H121" s="43"/>
      <c r="I121" s="43"/>
      <c r="J121" s="43"/>
      <c r="K121" s="43"/>
      <c r="L121" s="43"/>
      <c r="M121" s="43"/>
      <c r="N121" s="43"/>
      <c r="O121" s="44"/>
      <c r="P121" s="45"/>
    </row>
    <row r="122" s="30" customFormat="1" ht="103.5" customHeight="1">
      <c r="A122" t="s" s="46">
        <v>244</v>
      </c>
      <c r="B122" s="47"/>
      <c r="C122" s="47"/>
      <c r="D122" s="47"/>
      <c r="E122" s="47"/>
      <c r="F122" s="47"/>
      <c r="G122" s="47"/>
      <c r="H122" s="47"/>
      <c r="I122" s="47"/>
      <c r="J122" s="47"/>
      <c r="K122" s="47"/>
      <c r="L122" s="47"/>
      <c r="M122" s="47"/>
      <c r="N122" s="47"/>
    </row>
    <row r="123" s="30" customFormat="1" ht="165" customHeight="1">
      <c r="A123" t="s" s="48">
        <v>245</v>
      </c>
      <c r="B123" s="49">
        <v>600</v>
      </c>
      <c r="C123" s="50">
        <v>44686</v>
      </c>
      <c r="D123" s="49">
        <v>15000</v>
      </c>
      <c r="E123" s="51">
        <f>D123-H123</f>
        <v>2503</v>
      </c>
      <c r="F123" s="52">
        <v>1.35</v>
      </c>
      <c r="G123" s="52">
        <f>H123*F123</f>
        <v>16870.95</v>
      </c>
      <c r="H123" s="51">
        <v>12497</v>
      </c>
      <c r="I123" s="53"/>
      <c r="J123" t="s" s="54">
        <v>246</v>
      </c>
      <c r="K123" s="55"/>
      <c r="L123" t="s" s="48">
        <v>247</v>
      </c>
      <c r="M123" s="56">
        <v>5.51</v>
      </c>
      <c r="N123" s="56">
        <f>M123*(0.15)+M123</f>
        <v>6.3365</v>
      </c>
    </row>
    <row r="124" s="30" customFormat="1" ht="165" customHeight="1">
      <c r="A124" t="s" s="48">
        <v>248</v>
      </c>
      <c r="B124" s="49">
        <v>75</v>
      </c>
      <c r="C124" s="50">
        <v>44467</v>
      </c>
      <c r="D124" s="49">
        <v>1200</v>
      </c>
      <c r="E124" s="51">
        <f>D124-H124</f>
        <v>673</v>
      </c>
      <c r="F124" s="52">
        <v>13</v>
      </c>
      <c r="G124" s="52">
        <f>H124*F124</f>
        <v>6851</v>
      </c>
      <c r="H124" s="51">
        <v>527</v>
      </c>
      <c r="I124" s="53"/>
      <c r="J124" t="s" s="54">
        <v>249</v>
      </c>
      <c r="K124" s="55"/>
      <c r="M124" s="56">
        <v>35</v>
      </c>
      <c r="N124" s="56">
        <f>M124*(0.15)+M124</f>
        <v>40.25</v>
      </c>
    </row>
    <row r="125" s="30" customFormat="1" ht="165" customHeight="1">
      <c r="A125" t="s" s="48">
        <v>250</v>
      </c>
      <c r="B125" s="49">
        <v>2000</v>
      </c>
      <c r="C125" s="50">
        <v>44522</v>
      </c>
      <c r="D125" s="49">
        <v>30000</v>
      </c>
      <c r="E125" s="51">
        <f>D125-H125</f>
        <v>14350</v>
      </c>
      <c r="F125" s="52">
        <v>1.8</v>
      </c>
      <c r="G125" s="52">
        <f>H125*F125</f>
        <v>28170</v>
      </c>
      <c r="H125" s="51">
        <v>15650</v>
      </c>
      <c r="I125" s="53"/>
      <c r="J125" t="s" s="54">
        <v>251</v>
      </c>
      <c r="K125" s="55"/>
      <c r="M125" s="56">
        <v>4</v>
      </c>
      <c r="N125" s="56">
        <f>M125*(0.15)+M125</f>
        <v>4.6</v>
      </c>
    </row>
    <row r="126" s="30" customFormat="1" ht="165" customHeight="1">
      <c r="A126" t="s" s="48">
        <v>252</v>
      </c>
      <c r="B126" s="49">
        <v>400</v>
      </c>
      <c r="E126" s="51">
        <f>D126-H126</f>
        <v>-4390</v>
      </c>
      <c r="F126" s="52">
        <v>3.1</v>
      </c>
      <c r="G126" s="52">
        <f>H126*F126</f>
        <v>13609</v>
      </c>
      <c r="H126" s="51">
        <v>4390</v>
      </c>
      <c r="I126" s="53"/>
      <c r="J126" t="s" s="54">
        <v>253</v>
      </c>
      <c r="K126" s="55"/>
      <c r="M126" s="56">
        <v>12</v>
      </c>
      <c r="N126" s="56">
        <f>M126*(0.15)+M126</f>
        <v>13.8</v>
      </c>
    </row>
    <row r="127" s="30" customFormat="1" ht="165" customHeight="1">
      <c r="A127" t="s" s="48">
        <v>254</v>
      </c>
      <c r="B127" s="49">
        <v>200</v>
      </c>
      <c r="C127" s="50">
        <v>44445</v>
      </c>
      <c r="D127" s="49">
        <v>2000</v>
      </c>
      <c r="E127" s="51">
        <f>D127-H127</f>
        <v>1856</v>
      </c>
      <c r="F127" s="52">
        <v>9.199999999999999</v>
      </c>
      <c r="G127" s="52">
        <f>H127*F127</f>
        <v>1324.8</v>
      </c>
      <c r="H127" s="49">
        <v>144</v>
      </c>
      <c r="I127" s="53"/>
      <c r="J127" t="s" s="54">
        <v>255</v>
      </c>
      <c r="K127" s="55"/>
      <c r="M127" s="56">
        <v>28</v>
      </c>
      <c r="N127" s="56">
        <f>M127*(0.15)+M127</f>
        <v>32.2</v>
      </c>
    </row>
    <row r="128" s="30" customFormat="1" ht="165" customHeight="1">
      <c r="A128" t="s" s="48">
        <v>256</v>
      </c>
      <c r="B128" s="49">
        <v>150</v>
      </c>
      <c r="C128" s="50">
        <v>44686</v>
      </c>
      <c r="D128" s="49">
        <v>2100</v>
      </c>
      <c r="E128" s="51">
        <f>D128-H128</f>
        <v>602</v>
      </c>
      <c r="F128" s="52">
        <v>10.6</v>
      </c>
      <c r="G128" s="52">
        <f>H128*F128</f>
        <v>15878.8</v>
      </c>
      <c r="H128" s="51">
        <v>1498</v>
      </c>
      <c r="I128" s="53"/>
      <c r="J128" t="s" s="54">
        <v>257</v>
      </c>
      <c r="K128" s="55"/>
      <c r="L128" t="s" s="48">
        <v>258</v>
      </c>
      <c r="M128" s="56">
        <v>27.56</v>
      </c>
      <c r="N128" s="56">
        <f>M128*(0.15)+M128</f>
        <v>31.694</v>
      </c>
    </row>
    <row r="129" s="30" customFormat="1" ht="165" customHeight="1">
      <c r="A129" t="s" s="48">
        <v>259</v>
      </c>
      <c r="B129" s="49">
        <v>150</v>
      </c>
      <c r="C129" s="50">
        <v>44686</v>
      </c>
      <c r="D129" s="49">
        <v>2100</v>
      </c>
      <c r="E129" s="51">
        <f>D129-H129</f>
        <v>913</v>
      </c>
      <c r="F129" s="52">
        <v>10.6</v>
      </c>
      <c r="G129" s="52">
        <f>H129*F129</f>
        <v>12582.2</v>
      </c>
      <c r="H129" s="51">
        <v>1187</v>
      </c>
      <c r="I129" s="53"/>
      <c r="J129" t="s" s="54">
        <v>260</v>
      </c>
      <c r="K129" s="55"/>
      <c r="L129" t="s" s="48">
        <v>261</v>
      </c>
      <c r="M129" s="56">
        <v>27.56</v>
      </c>
      <c r="N129" s="56">
        <f>M129*(0.15)+M129</f>
        <v>31.694</v>
      </c>
    </row>
    <row r="130" s="30" customFormat="1" ht="165" customHeight="1">
      <c r="A130" t="s" s="57">
        <v>262</v>
      </c>
      <c r="B130" s="58">
        <v>50</v>
      </c>
      <c r="C130" s="59"/>
      <c r="D130" s="60"/>
      <c r="E130" s="61"/>
      <c r="F130" s="62"/>
      <c r="G130" s="62"/>
      <c r="H130" s="61">
        <v>2394</v>
      </c>
      <c r="I130" s="63"/>
      <c r="J130" t="s" s="64">
        <v>263</v>
      </c>
      <c r="K130" s="65"/>
      <c r="L130" s="66"/>
      <c r="M130" s="67">
        <v>44.84</v>
      </c>
      <c r="N130" s="67">
        <f>M130*(0.15)+M130</f>
        <v>51.566</v>
      </c>
    </row>
    <row r="131" s="30" customFormat="1" ht="165" customHeight="1">
      <c r="A131" t="s" s="48">
        <v>264</v>
      </c>
      <c r="B131" s="49">
        <v>50</v>
      </c>
      <c r="C131" s="50">
        <v>44778</v>
      </c>
      <c r="D131" s="49">
        <v>1000</v>
      </c>
      <c r="E131" s="51">
        <f>D131-H131</f>
        <v>856</v>
      </c>
      <c r="F131" s="52">
        <v>30</v>
      </c>
      <c r="G131" s="52">
        <f>H131*F131</f>
        <v>4320</v>
      </c>
      <c r="H131" s="51">
        <v>144</v>
      </c>
      <c r="I131" s="53"/>
      <c r="J131" t="s" s="54">
        <v>265</v>
      </c>
      <c r="K131" s="55"/>
      <c r="L131" s="68"/>
      <c r="M131" s="56">
        <v>75</v>
      </c>
      <c r="N131" s="56">
        <f>M131*(0.15)+M131</f>
        <v>86.25</v>
      </c>
    </row>
    <row r="132" s="30" customFormat="1" ht="165" customHeight="1">
      <c r="A132" t="s" s="48">
        <v>266</v>
      </c>
      <c r="B132" s="49">
        <v>40</v>
      </c>
      <c r="C132" s="50">
        <v>44159</v>
      </c>
      <c r="D132" s="49">
        <v>1260</v>
      </c>
      <c r="E132" s="51">
        <f>D132-H132</f>
        <v>950</v>
      </c>
      <c r="F132" s="52">
        <v>34</v>
      </c>
      <c r="G132" s="52">
        <f>F132*H132</f>
        <v>10540</v>
      </c>
      <c r="H132" s="49">
        <v>310</v>
      </c>
      <c r="I132" s="69"/>
      <c r="J132" t="s" s="54">
        <v>267</v>
      </c>
      <c r="K132" t="s" s="70">
        <v>268</v>
      </c>
      <c r="M132" s="56">
        <v>85</v>
      </c>
      <c r="N132" s="56">
        <f>M132*(0.15)+M132</f>
        <v>97.75</v>
      </c>
    </row>
    <row r="133" s="30" customFormat="1" ht="103.5" customHeight="1">
      <c r="A133" t="s" s="71">
        <v>269</v>
      </c>
      <c r="B133" s="72"/>
      <c r="C133" s="72"/>
      <c r="D133" s="72"/>
      <c r="E133" s="72"/>
      <c r="F133" s="72"/>
      <c r="G133" s="72"/>
      <c r="H133" s="72"/>
      <c r="I133" s="72"/>
      <c r="J133" s="72"/>
      <c r="K133" s="72"/>
      <c r="L133" s="72"/>
      <c r="M133" s="72"/>
      <c r="N133" s="72"/>
      <c r="O133" s="72"/>
      <c r="P133" s="72"/>
    </row>
    <row r="134" s="30" customFormat="1" ht="165" customHeight="1">
      <c r="A134" t="s" s="48">
        <v>270</v>
      </c>
      <c r="B134" s="49">
        <v>100</v>
      </c>
      <c r="C134" s="50">
        <v>44396</v>
      </c>
      <c r="D134" s="49">
        <v>1200</v>
      </c>
      <c r="E134" s="51">
        <f>D134-H134</f>
        <v>300</v>
      </c>
      <c r="F134" s="52">
        <v>60</v>
      </c>
      <c r="G134" s="52">
        <f>F134*H134</f>
        <v>54000</v>
      </c>
      <c r="H134" s="51">
        <v>900</v>
      </c>
      <c r="I134" s="53"/>
      <c r="J134" t="s" s="54">
        <v>271</v>
      </c>
      <c r="K134" t="s" s="70">
        <v>272</v>
      </c>
      <c r="M134" s="56">
        <v>100</v>
      </c>
      <c r="N134" s="56">
        <f>M134*(0.15)+M134</f>
        <v>115</v>
      </c>
    </row>
    <row r="135" s="30" customFormat="1" ht="165" customHeight="1">
      <c r="A135" t="s" s="48">
        <v>273</v>
      </c>
      <c r="B135" s="49">
        <v>100</v>
      </c>
      <c r="C135" s="50">
        <v>44361</v>
      </c>
      <c r="D135" s="49">
        <v>6000</v>
      </c>
      <c r="E135" s="51">
        <f>D135-H135</f>
        <v>5102</v>
      </c>
      <c r="F135" s="52">
        <v>26</v>
      </c>
      <c r="G135" s="52">
        <f>F135*H135</f>
        <v>23348</v>
      </c>
      <c r="H135" s="51">
        <v>898</v>
      </c>
      <c r="I135" s="69"/>
      <c r="J135" t="s" s="54">
        <v>274</v>
      </c>
      <c r="K135" s="55"/>
      <c r="M135" s="56">
        <v>45</v>
      </c>
      <c r="N135" s="56">
        <f>M135*(0.15)+M135</f>
        <v>51.75</v>
      </c>
    </row>
    <row r="136" s="30" customFormat="1" ht="165" customHeight="1">
      <c r="A136" t="s" s="48">
        <v>275</v>
      </c>
      <c r="B136" s="49">
        <v>400</v>
      </c>
      <c r="E136" s="51">
        <f>D136-H136</f>
        <v>-1235</v>
      </c>
      <c r="F136" s="52">
        <v>19</v>
      </c>
      <c r="G136" s="52">
        <f>F136*H136</f>
        <v>23465</v>
      </c>
      <c r="H136" s="51">
        <v>1235</v>
      </c>
      <c r="I136" s="53"/>
      <c r="J136" t="s" s="54">
        <v>276</v>
      </c>
      <c r="K136" s="55"/>
      <c r="M136" s="56">
        <v>40.32</v>
      </c>
      <c r="N136" s="56">
        <f>M136*(0.15)+M136</f>
        <v>46.368</v>
      </c>
    </row>
    <row r="137" s="30" customFormat="1" ht="103.5" customHeight="1">
      <c r="A137" t="s" s="73">
        <v>277</v>
      </c>
      <c r="B137" s="74"/>
      <c r="C137" s="74"/>
      <c r="D137" s="74"/>
      <c r="E137" s="74"/>
      <c r="F137" s="74"/>
      <c r="G137" s="74"/>
      <c r="H137" s="74"/>
      <c r="I137" s="74"/>
      <c r="J137" s="74"/>
      <c r="K137" s="74"/>
      <c r="L137" s="74"/>
      <c r="M137" s="74"/>
      <c r="N137" s="74"/>
      <c r="O137" s="74"/>
      <c r="P137" s="74"/>
    </row>
    <row r="138" s="30" customFormat="1" ht="55.5" customHeight="1" hidden="1">
      <c r="A138" t="s" s="75">
        <v>278</v>
      </c>
      <c r="F138" s="52"/>
      <c r="G138" s="52"/>
      <c r="H138" s="49">
        <v>0</v>
      </c>
      <c r="I138" s="76"/>
      <c r="J138" t="s" s="48">
        <v>279</v>
      </c>
      <c r="K138" t="s" s="75">
        <v>272</v>
      </c>
      <c r="M138" s="52">
        <v>10</v>
      </c>
      <c r="N138" s="52">
        <f>M138*(0.15)+M138</f>
        <v>11.5</v>
      </c>
    </row>
    <row r="139" s="30" customFormat="1" ht="165" customHeight="1">
      <c r="A139" t="s" s="48">
        <v>280</v>
      </c>
      <c r="B139" s="49">
        <v>300</v>
      </c>
      <c r="C139" s="50">
        <v>44456</v>
      </c>
      <c r="D139" s="49">
        <v>6000</v>
      </c>
      <c r="E139" s="51">
        <f>D139-H139</f>
        <v>1500</v>
      </c>
      <c r="F139" s="52">
        <v>3</v>
      </c>
      <c r="G139" s="52">
        <f>H139*F139</f>
        <v>13500</v>
      </c>
      <c r="H139" s="51">
        <v>4500</v>
      </c>
      <c r="I139" s="53"/>
      <c r="J139" t="s" s="54">
        <v>281</v>
      </c>
      <c r="K139" s="55"/>
      <c r="M139" s="56">
        <v>6.5</v>
      </c>
      <c r="N139" s="56">
        <f>M139*(0.15)+M139</f>
        <v>7.475</v>
      </c>
      <c r="O139" s="56">
        <f>M139*H139</f>
        <v>29250</v>
      </c>
      <c r="P139" s="56">
        <f>H139*N139</f>
        <v>33637.5</v>
      </c>
    </row>
    <row r="140" s="30" customFormat="1" ht="165" customHeight="1">
      <c r="A140" t="s" s="48">
        <v>282</v>
      </c>
      <c r="B140" s="49">
        <v>60</v>
      </c>
      <c r="C140" s="50">
        <v>44159</v>
      </c>
      <c r="D140" s="49">
        <v>300</v>
      </c>
      <c r="E140" s="51">
        <f>D140-H140</f>
        <v>180</v>
      </c>
      <c r="F140" s="52">
        <v>38</v>
      </c>
      <c r="G140" s="52">
        <f>H140*F140</f>
        <v>4560</v>
      </c>
      <c r="H140" s="49">
        <v>120</v>
      </c>
      <c r="I140" s="69"/>
      <c r="J140" t="s" s="54">
        <v>283</v>
      </c>
      <c r="K140" t="s" s="70">
        <v>272</v>
      </c>
      <c r="M140" s="56">
        <v>70</v>
      </c>
      <c r="N140" s="56">
        <f>M140*(0.15)+M140</f>
        <v>80.5</v>
      </c>
      <c r="O140" s="56"/>
      <c r="P140" s="56"/>
    </row>
    <row r="141" s="30" customFormat="1" ht="165" customHeight="1">
      <c r="A141" t="s" s="48">
        <v>284</v>
      </c>
      <c r="B141" s="49">
        <v>200</v>
      </c>
      <c r="C141" s="50">
        <v>44127</v>
      </c>
      <c r="D141" s="49">
        <v>5000</v>
      </c>
      <c r="E141" s="51">
        <f>D141-H141</f>
        <v>2600</v>
      </c>
      <c r="F141" s="52">
        <v>4.5</v>
      </c>
      <c r="G141" s="52">
        <f>H141*F141</f>
        <v>10800</v>
      </c>
      <c r="H141" s="51">
        <v>2400</v>
      </c>
      <c r="I141" s="69"/>
      <c r="J141" t="s" s="54">
        <v>285</v>
      </c>
      <c r="K141" t="s" s="70">
        <v>272</v>
      </c>
      <c r="M141" s="56">
        <v>8</v>
      </c>
      <c r="N141" s="56">
        <f>M141*(0.15)+M141</f>
        <v>9.199999999999999</v>
      </c>
      <c r="O141" s="56">
        <f>M141*H141</f>
        <v>19200</v>
      </c>
      <c r="P141" s="56">
        <f>H141*N141</f>
        <v>22080</v>
      </c>
    </row>
    <row r="142" s="30" customFormat="1" ht="165" customHeight="1">
      <c r="A142" t="s" s="48">
        <v>286</v>
      </c>
      <c r="B142" s="49">
        <v>200</v>
      </c>
      <c r="C142" s="50">
        <v>44127</v>
      </c>
      <c r="D142" s="49">
        <v>2000</v>
      </c>
      <c r="E142" s="51">
        <f>D142-H142</f>
        <v>1410</v>
      </c>
      <c r="F142" s="52">
        <v>4.5</v>
      </c>
      <c r="G142" s="52">
        <f>H142*F142</f>
        <v>2655</v>
      </c>
      <c r="H142" s="51">
        <v>590</v>
      </c>
      <c r="I142" s="69"/>
      <c r="J142" t="s" s="54">
        <v>287</v>
      </c>
      <c r="K142" t="s" s="70">
        <v>272</v>
      </c>
      <c r="M142" s="56">
        <v>7</v>
      </c>
      <c r="N142" s="56">
        <f>M142*(0.15)+M142</f>
        <v>8.050000000000001</v>
      </c>
      <c r="O142" s="56">
        <f>M142*H142</f>
        <v>4130</v>
      </c>
      <c r="P142" s="56">
        <f>H142*N142</f>
        <v>4749.5</v>
      </c>
    </row>
    <row r="143" s="30" customFormat="1" ht="165" customHeight="1" hidden="1">
      <c r="A143" t="s" s="48">
        <v>288</v>
      </c>
      <c r="B143" s="49">
        <v>100</v>
      </c>
      <c r="E143" s="51">
        <f>D143-H143</f>
        <v>-97</v>
      </c>
      <c r="F143" s="52"/>
      <c r="G143" s="52">
        <f>H143*F143</f>
        <v>0</v>
      </c>
      <c r="H143" s="49">
        <v>97</v>
      </c>
      <c r="I143" s="69"/>
      <c r="J143" t="s" s="54">
        <v>289</v>
      </c>
      <c r="K143" t="s" s="70">
        <v>272</v>
      </c>
      <c r="M143" s="56">
        <v>65</v>
      </c>
      <c r="N143" s="56">
        <f>M143*(0.15)+M143</f>
        <v>74.75</v>
      </c>
      <c r="O143" s="56">
        <f>M143*H143</f>
        <v>6305</v>
      </c>
      <c r="P143" s="56">
        <f>H143*N143</f>
        <v>7250.75</v>
      </c>
    </row>
    <row r="144" s="30" customFormat="1" ht="154.5" customHeight="1">
      <c r="A144" t="s" s="48">
        <v>290</v>
      </c>
      <c r="B144" s="49">
        <v>200</v>
      </c>
      <c r="C144" s="50">
        <v>44375</v>
      </c>
      <c r="D144" s="49">
        <v>6000</v>
      </c>
      <c r="E144" s="51">
        <f>D144-H144</f>
        <v>4200</v>
      </c>
      <c r="F144" s="52">
        <v>3</v>
      </c>
      <c r="G144" s="52">
        <f>H144*F144</f>
        <v>5400</v>
      </c>
      <c r="H144" s="51">
        <v>1800</v>
      </c>
      <c r="I144" s="69"/>
      <c r="J144" t="s" s="54">
        <v>291</v>
      </c>
      <c r="K144" t="s" s="70">
        <v>272</v>
      </c>
      <c r="M144" s="56">
        <v>8</v>
      </c>
      <c r="N144" s="56">
        <f>M144*(0.25)+M144</f>
        <v>10</v>
      </c>
      <c r="O144" s="56">
        <f>M144*H144</f>
        <v>14400</v>
      </c>
      <c r="P144" s="56">
        <f>H144*N144</f>
        <v>18000</v>
      </c>
    </row>
    <row r="145" s="30" customFormat="1" ht="165" customHeight="1">
      <c r="A145" t="s" s="48">
        <v>292</v>
      </c>
      <c r="B145" s="49">
        <v>200</v>
      </c>
      <c r="C145" s="50">
        <v>44230</v>
      </c>
      <c r="D145" s="49">
        <v>4000</v>
      </c>
      <c r="E145" s="51">
        <f>D145-H145</f>
        <v>3730</v>
      </c>
      <c r="F145" s="52">
        <v>5</v>
      </c>
      <c r="G145" s="52">
        <f>H145*F145</f>
        <v>1350</v>
      </c>
      <c r="H145" s="51">
        <v>270</v>
      </c>
      <c r="I145" s="69"/>
      <c r="J145" t="s" s="54">
        <f>UPPER("Suporte de carro magnÉtico ")</f>
        <v>293</v>
      </c>
      <c r="K145" s="55"/>
      <c r="M145" s="56">
        <v>10</v>
      </c>
      <c r="N145" s="56">
        <f>M145+M145*(0.15)</f>
        <v>11.5</v>
      </c>
      <c r="O145" s="56">
        <f>M145*H145</f>
        <v>2700</v>
      </c>
      <c r="P145" s="56">
        <f>H145*N145</f>
        <v>3105</v>
      </c>
    </row>
    <row r="146" s="30" customFormat="1" ht="165" customHeight="1">
      <c r="A146" t="s" s="48">
        <v>294</v>
      </c>
      <c r="B146" s="49">
        <v>200</v>
      </c>
      <c r="C146" s="50">
        <v>44230</v>
      </c>
      <c r="D146" s="49">
        <v>4000</v>
      </c>
      <c r="E146" s="51">
        <f>D146-H146</f>
        <v>3944</v>
      </c>
      <c r="F146" s="52">
        <v>5.5</v>
      </c>
      <c r="G146" s="52">
        <f>H146*F146</f>
        <v>308</v>
      </c>
      <c r="H146" s="51">
        <v>56</v>
      </c>
      <c r="I146" s="69"/>
      <c r="J146" t="s" s="54">
        <v>295</v>
      </c>
      <c r="K146" s="55"/>
      <c r="M146" s="56">
        <v>10</v>
      </c>
      <c r="N146" s="56">
        <f>M146+M146*(0.15)</f>
        <v>11.5</v>
      </c>
      <c r="O146" s="56">
        <f>M146*H146</f>
        <v>560</v>
      </c>
      <c r="P146" s="56">
        <f>H146*N146</f>
        <v>644</v>
      </c>
    </row>
    <row r="147" s="30" customFormat="1" ht="165" customHeight="1">
      <c r="A147" t="s" s="48">
        <v>296</v>
      </c>
      <c r="B147" s="49">
        <v>100</v>
      </c>
      <c r="C147" s="50">
        <v>44244</v>
      </c>
      <c r="D147" s="49">
        <v>2000</v>
      </c>
      <c r="E147" s="51">
        <f>D147-H147</f>
        <v>300</v>
      </c>
      <c r="F147" s="52">
        <v>23</v>
      </c>
      <c r="G147" s="52">
        <f>H147*F147</f>
        <v>39100</v>
      </c>
      <c r="H147" s="51">
        <v>1700</v>
      </c>
      <c r="I147" s="69"/>
      <c r="J147" t="s" s="54">
        <v>297</v>
      </c>
      <c r="M147" s="52">
        <v>50</v>
      </c>
      <c r="N147" s="56">
        <f>M147*(0.15)+M147</f>
        <v>57.5</v>
      </c>
      <c r="O147" s="56">
        <f>M147*H147</f>
        <v>85000</v>
      </c>
      <c r="P147" s="56">
        <f>H147*N147</f>
        <v>97750</v>
      </c>
    </row>
    <row r="148" s="30" customFormat="1" ht="165" customHeight="1">
      <c r="A148" t="s" s="48">
        <v>298</v>
      </c>
      <c r="B148" s="49">
        <v>100</v>
      </c>
      <c r="C148" s="50">
        <v>44375</v>
      </c>
      <c r="D148" s="49">
        <v>6000</v>
      </c>
      <c r="E148" s="51">
        <f>D148-H148</f>
        <v>4147</v>
      </c>
      <c r="F148" s="52">
        <v>4.5</v>
      </c>
      <c r="G148" s="52">
        <f>H148*F148</f>
        <v>8338.5</v>
      </c>
      <c r="H148" s="51">
        <v>1853</v>
      </c>
      <c r="I148" s="69"/>
      <c r="J148" t="s" s="54">
        <v>299</v>
      </c>
      <c r="K148" t="s" s="70">
        <v>272</v>
      </c>
      <c r="L148" t="s" s="48">
        <v>300</v>
      </c>
      <c r="M148" s="56">
        <v>12</v>
      </c>
      <c r="N148" s="56">
        <f>M148*(0.167)+M148</f>
        <v>14.004</v>
      </c>
      <c r="O148" s="56"/>
      <c r="P148" s="56"/>
    </row>
    <row r="149" s="30" customFormat="1" ht="165" customHeight="1" hidden="1">
      <c r="A149" t="s" s="48">
        <v>301</v>
      </c>
      <c r="B149" s="49">
        <v>260</v>
      </c>
      <c r="F149" s="52">
        <v>12</v>
      </c>
      <c r="G149" s="52">
        <f>F149*H149</f>
        <v>1956</v>
      </c>
      <c r="H149" s="49">
        <v>163</v>
      </c>
      <c r="I149" s="69"/>
      <c r="J149" t="s" s="54">
        <f>UPPER("cabo usb imã 3 Entradas")</f>
        <v>302</v>
      </c>
      <c r="K149" s="55"/>
      <c r="M149" s="56">
        <v>10</v>
      </c>
      <c r="N149" s="56">
        <f>M149+M149*(0.15)</f>
        <v>11.5</v>
      </c>
      <c r="O149" s="56">
        <f>M148*H148</f>
        <v>22236</v>
      </c>
      <c r="P149" s="56">
        <f>H148*N148</f>
        <v>25949.412</v>
      </c>
    </row>
    <row r="150" s="30" customFormat="1" ht="165" customHeight="1" hidden="1">
      <c r="A150" t="s" s="48">
        <v>303</v>
      </c>
      <c r="B150" s="49">
        <v>300</v>
      </c>
      <c r="F150" s="52"/>
      <c r="G150" s="52"/>
      <c r="H150" s="49">
        <v>300</v>
      </c>
      <c r="I150" s="69"/>
      <c r="J150" t="s" s="54">
        <v>304</v>
      </c>
      <c r="K150" t="s" s="70">
        <v>272</v>
      </c>
      <c r="M150" s="56">
        <v>4</v>
      </c>
      <c r="N150" s="56">
        <f>M150*(0.15)+M150</f>
        <v>4.6</v>
      </c>
      <c r="O150" s="56">
        <f>M150*H150</f>
        <v>1200</v>
      </c>
      <c r="P150" s="56">
        <f>H150*N150</f>
        <v>1380</v>
      </c>
    </row>
    <row r="151" s="30" customFormat="1" ht="103.5" customHeight="1">
      <c r="A151" t="s" s="77">
        <v>305</v>
      </c>
      <c r="B151" s="78"/>
      <c r="C151" s="78"/>
      <c r="D151" s="78"/>
      <c r="E151" s="78"/>
      <c r="F151" s="78"/>
      <c r="G151" s="78"/>
      <c r="H151" s="78"/>
      <c r="I151" s="78"/>
      <c r="J151" s="78"/>
      <c r="K151" s="78"/>
      <c r="L151" s="78"/>
      <c r="M151" s="78"/>
      <c r="N151" s="78"/>
      <c r="O151" s="78"/>
      <c r="P151" s="78"/>
    </row>
    <row r="152" s="30" customFormat="1" ht="165" customHeight="1" hidden="1">
      <c r="A152" t="s" s="48">
        <v>306</v>
      </c>
      <c r="B152" s="49">
        <v>80</v>
      </c>
      <c r="F152" s="52"/>
      <c r="G152" s="52">
        <f>F152*H152</f>
        <v>0</v>
      </c>
      <c r="H152" s="49">
        <v>4</v>
      </c>
      <c r="I152" s="69"/>
      <c r="J152" t="s" s="54">
        <v>307</v>
      </c>
      <c r="K152" t="s" s="70">
        <v>268</v>
      </c>
      <c r="M152" s="56">
        <v>50</v>
      </c>
      <c r="N152" s="56">
        <f>M152*(0.15)+M152</f>
        <v>57.5</v>
      </c>
      <c r="O152" s="56">
        <f>M152*H152</f>
        <v>200</v>
      </c>
      <c r="P152" s="56">
        <f>H152*N152</f>
        <v>230</v>
      </c>
    </row>
    <row r="153" s="30" customFormat="1" ht="162.75" customHeight="1" hidden="1">
      <c r="A153" t="s" s="48">
        <v>308</v>
      </c>
      <c r="B153" s="49">
        <v>60</v>
      </c>
      <c r="F153" s="52"/>
      <c r="G153" s="52">
        <f>F153*H153</f>
        <v>0</v>
      </c>
      <c r="I153" s="69"/>
      <c r="J153" t="s" s="54">
        <v>309</v>
      </c>
      <c r="K153" s="55"/>
      <c r="M153" s="56">
        <v>49.99</v>
      </c>
      <c r="N153" s="56">
        <f>M153*(0.15)+M153</f>
        <v>57.4885</v>
      </c>
      <c r="O153" s="56">
        <f>M153*H153</f>
        <v>0</v>
      </c>
      <c r="P153" s="56">
        <f>H153*N153</f>
        <v>0</v>
      </c>
    </row>
    <row r="154" s="30" customFormat="1" ht="165" customHeight="1" hidden="1">
      <c r="A154" t="s" s="48">
        <v>310</v>
      </c>
      <c r="B154" s="49">
        <v>100</v>
      </c>
      <c r="F154" s="52"/>
      <c r="G154" s="52">
        <f>F154*H154</f>
        <v>0</v>
      </c>
      <c r="H154" s="49">
        <v>100</v>
      </c>
      <c r="I154" s="69"/>
      <c r="J154" t="s" s="54">
        <v>311</v>
      </c>
      <c r="K154" s="55"/>
      <c r="M154" s="56">
        <v>28</v>
      </c>
      <c r="N154" s="56">
        <f>M154*(0.15)+M154</f>
        <v>32.2</v>
      </c>
      <c r="O154" s="56">
        <f>M154*H154</f>
        <v>2800</v>
      </c>
      <c r="P154" s="56">
        <f>H154*N154</f>
        <v>3220</v>
      </c>
    </row>
    <row r="155" s="30" customFormat="1" ht="165" customHeight="1" hidden="1">
      <c r="A155" t="s" s="48">
        <v>312</v>
      </c>
      <c r="B155" s="49">
        <v>100</v>
      </c>
      <c r="F155" s="52"/>
      <c r="G155" s="52">
        <f>F155*H155</f>
        <v>0</v>
      </c>
      <c r="H155" s="49">
        <v>200</v>
      </c>
      <c r="I155" s="69"/>
      <c r="J155" t="s" s="54">
        <v>313</v>
      </c>
      <c r="K155" t="s" s="70">
        <v>268</v>
      </c>
      <c r="M155" s="56">
        <v>80</v>
      </c>
      <c r="N155" s="56">
        <f>M155*(0.15)+M155</f>
        <v>92</v>
      </c>
      <c r="O155" s="56">
        <f>M155*H155</f>
        <v>16000</v>
      </c>
      <c r="P155" s="56">
        <f>H155*N155</f>
        <v>18400</v>
      </c>
    </row>
    <row r="156" s="30" customFormat="1" ht="165" customHeight="1" hidden="1">
      <c r="A156" t="s" s="48">
        <v>314</v>
      </c>
      <c r="B156" s="49">
        <v>50</v>
      </c>
      <c r="F156" s="52"/>
      <c r="G156" s="52">
        <f>F156*H156</f>
        <v>0</v>
      </c>
      <c r="H156" s="49">
        <v>1</v>
      </c>
      <c r="I156" s="69"/>
      <c r="J156" t="s" s="54">
        <v>315</v>
      </c>
      <c r="K156" t="s" s="70">
        <v>268</v>
      </c>
      <c r="M156" s="56">
        <v>30</v>
      </c>
      <c r="N156" s="56">
        <f>M156*(0.15)+M156</f>
        <v>34.5</v>
      </c>
      <c r="O156" s="56">
        <f>M156*H156</f>
        <v>30</v>
      </c>
      <c r="P156" s="56">
        <f>H156*N156</f>
        <v>34.5</v>
      </c>
    </row>
    <row r="157" s="30" customFormat="1" ht="165" customHeight="1" hidden="1">
      <c r="A157" t="s" s="48">
        <v>316</v>
      </c>
      <c r="B157" s="49">
        <v>80</v>
      </c>
      <c r="F157" s="52"/>
      <c r="G157" s="52"/>
      <c r="H157" s="49">
        <v>80</v>
      </c>
      <c r="I157" s="69"/>
      <c r="J157" t="s" s="54">
        <v>317</v>
      </c>
      <c r="K157" t="s" s="70">
        <v>268</v>
      </c>
      <c r="M157" s="56">
        <v>11</v>
      </c>
      <c r="N157" s="56">
        <f>M157*(0.15)+M157</f>
        <v>12.65</v>
      </c>
      <c r="O157" s="56">
        <f>M157*H157</f>
        <v>880</v>
      </c>
      <c r="P157" s="56">
        <f>H157*N157</f>
        <v>1012</v>
      </c>
    </row>
    <row r="158" s="30" customFormat="1" ht="165" customHeight="1" hidden="1">
      <c r="A158" t="s" s="48">
        <v>318</v>
      </c>
      <c r="F158" s="52"/>
      <c r="G158" s="52">
        <f>F158*H158</f>
        <v>0</v>
      </c>
      <c r="H158" s="49">
        <v>0</v>
      </c>
      <c r="I158" s="69"/>
      <c r="J158" t="s" s="54">
        <v>319</v>
      </c>
      <c r="K158" t="s" s="70">
        <v>268</v>
      </c>
      <c r="M158" s="56">
        <v>4</v>
      </c>
      <c r="N158" s="56">
        <f>M158*(0.15)+M158</f>
        <v>4.6</v>
      </c>
      <c r="O158" s="56">
        <f>M158*H158</f>
        <v>0</v>
      </c>
      <c r="P158" s="56">
        <f>H158*N158</f>
        <v>0</v>
      </c>
    </row>
    <row r="159" s="30" customFormat="1" ht="165" customHeight="1">
      <c r="A159" t="s" s="48">
        <v>301</v>
      </c>
      <c r="B159" s="49">
        <v>250</v>
      </c>
      <c r="C159" s="50">
        <v>44613</v>
      </c>
      <c r="D159" s="49">
        <v>10000</v>
      </c>
      <c r="E159" s="51">
        <f>D159-H159</f>
        <v>5599</v>
      </c>
      <c r="F159" s="52">
        <v>5.25</v>
      </c>
      <c r="G159" s="52">
        <f>F159*H159</f>
        <v>23105.25</v>
      </c>
      <c r="H159" s="51">
        <v>4401</v>
      </c>
      <c r="I159" s="69"/>
      <c r="J159" t="s" s="54">
        <v>320</v>
      </c>
      <c r="K159" s="55"/>
      <c r="M159" s="56">
        <v>13.07</v>
      </c>
      <c r="N159" s="56">
        <f>M159*(0.15)+M159</f>
        <v>15.0305</v>
      </c>
      <c r="O159" s="56"/>
      <c r="P159" s="56"/>
    </row>
    <row r="160" s="30" customFormat="1" ht="165" customHeight="1">
      <c r="A160" t="s" s="48">
        <v>316</v>
      </c>
      <c r="B160" s="49">
        <v>100</v>
      </c>
      <c r="C160" s="50">
        <v>44623</v>
      </c>
      <c r="D160" s="49">
        <v>2620</v>
      </c>
      <c r="E160" s="51">
        <f>D160-H160</f>
        <v>1720</v>
      </c>
      <c r="F160" s="52">
        <v>5.5</v>
      </c>
      <c r="G160" s="52">
        <f>F160*H160</f>
        <v>4950</v>
      </c>
      <c r="H160" s="51">
        <v>900</v>
      </c>
      <c r="I160" s="53"/>
      <c r="J160" t="s" s="54">
        <v>321</v>
      </c>
      <c r="K160" s="55"/>
      <c r="M160" s="56">
        <v>14</v>
      </c>
      <c r="N160" s="56">
        <f>M160*(0.15)+M160</f>
        <v>16.1</v>
      </c>
      <c r="O160" s="56"/>
      <c r="P160" s="56"/>
    </row>
    <row r="161" s="30" customFormat="1" ht="165" customHeight="1">
      <c r="A161" t="s" s="48">
        <v>322</v>
      </c>
      <c r="B161" s="49">
        <v>50</v>
      </c>
      <c r="C161" s="50">
        <v>44623</v>
      </c>
      <c r="D161" s="49">
        <v>2444</v>
      </c>
      <c r="E161" s="51">
        <f>D161-H161</f>
        <v>2394</v>
      </c>
      <c r="F161" s="52">
        <v>10.8</v>
      </c>
      <c r="G161" s="52">
        <f>F161*H161</f>
        <v>540</v>
      </c>
      <c r="H161" s="49">
        <v>50</v>
      </c>
      <c r="I161" s="69"/>
      <c r="J161" t="s" s="54">
        <v>323</v>
      </c>
      <c r="K161" s="55"/>
      <c r="M161" s="56">
        <v>26</v>
      </c>
      <c r="N161" s="56">
        <f>M161*(0.15)+M161</f>
        <v>29.9</v>
      </c>
      <c r="O161" s="56"/>
      <c r="P161" s="56"/>
    </row>
    <row r="162" s="30" customFormat="1" ht="165" customHeight="1">
      <c r="A162" t="s" s="48">
        <v>324</v>
      </c>
      <c r="B162" s="49">
        <v>35</v>
      </c>
      <c r="C162" s="50">
        <v>44623</v>
      </c>
      <c r="D162" s="49">
        <v>1676</v>
      </c>
      <c r="E162" s="51">
        <f>D162-H162</f>
        <v>1641</v>
      </c>
      <c r="F162" s="52">
        <v>15.8</v>
      </c>
      <c r="G162" s="52">
        <f>F162*H162</f>
        <v>553</v>
      </c>
      <c r="H162" s="49">
        <v>35</v>
      </c>
      <c r="I162" s="69"/>
      <c r="J162" t="s" s="54">
        <v>325</v>
      </c>
      <c r="K162" s="55"/>
      <c r="M162" s="56">
        <v>38</v>
      </c>
      <c r="N162" s="56">
        <f>M162*(0.15)+M162</f>
        <v>43.7</v>
      </c>
      <c r="O162" s="56"/>
      <c r="P162" s="56"/>
    </row>
    <row r="163" s="30" customFormat="1" ht="165" customHeight="1">
      <c r="A163" t="s" s="48">
        <v>326</v>
      </c>
      <c r="B163" s="49">
        <v>20</v>
      </c>
      <c r="C163" s="50">
        <v>44623</v>
      </c>
      <c r="D163" s="49">
        <v>480</v>
      </c>
      <c r="E163" s="51">
        <f>D163-H163</f>
        <v>388</v>
      </c>
      <c r="F163" s="52">
        <v>40</v>
      </c>
      <c r="G163" s="52">
        <f>F163*H163</f>
        <v>3680</v>
      </c>
      <c r="H163" s="49">
        <v>92</v>
      </c>
      <c r="I163" s="69"/>
      <c r="J163" t="s" s="54">
        <v>327</v>
      </c>
      <c r="K163" s="55"/>
      <c r="M163" s="56">
        <v>95</v>
      </c>
      <c r="N163" s="56">
        <f>M163*(0.15)+M163</f>
        <v>109.25</v>
      </c>
      <c r="O163" s="56"/>
      <c r="P163" s="56"/>
    </row>
    <row r="164" s="30" customFormat="1" ht="165" customHeight="1" hidden="1">
      <c r="A164" t="s" s="48">
        <v>328</v>
      </c>
      <c r="B164" s="49">
        <v>200</v>
      </c>
      <c r="E164" s="51">
        <f>D164-H164</f>
        <v>-120</v>
      </c>
      <c r="F164" s="52"/>
      <c r="G164" s="52">
        <f>F164*H164</f>
        <v>0</v>
      </c>
      <c r="H164" s="49">
        <v>120</v>
      </c>
      <c r="I164" s="69"/>
      <c r="J164" t="s" s="54">
        <v>329</v>
      </c>
      <c r="K164" t="s" s="70">
        <v>268</v>
      </c>
      <c r="M164" s="56">
        <v>6</v>
      </c>
      <c r="N164" s="56">
        <f>M164*(0.15)+M164</f>
        <v>6.9</v>
      </c>
      <c r="O164" s="56">
        <f>M164*H164</f>
        <v>720</v>
      </c>
      <c r="P164" s="56">
        <f>H164*N164</f>
        <v>828</v>
      </c>
    </row>
    <row r="165" s="30" customFormat="1" ht="165" customHeight="1" hidden="1">
      <c r="A165" t="s" s="48">
        <v>330</v>
      </c>
      <c r="B165" s="49">
        <v>150</v>
      </c>
      <c r="E165" s="51">
        <f>D165-H165</f>
        <v>-120</v>
      </c>
      <c r="F165" s="52"/>
      <c r="G165" s="52">
        <f>F165*H165</f>
        <v>0</v>
      </c>
      <c r="H165" s="49">
        <v>120</v>
      </c>
      <c r="I165" s="69"/>
      <c r="J165" t="s" s="54">
        <v>331</v>
      </c>
      <c r="K165" t="s" s="70">
        <v>268</v>
      </c>
      <c r="M165" s="56">
        <v>5</v>
      </c>
      <c r="N165" s="56">
        <f>M165*(0.15)+M165</f>
        <v>5.75</v>
      </c>
      <c r="O165" s="56">
        <f>M165*H165</f>
        <v>600</v>
      </c>
      <c r="P165" s="56">
        <f>H165*N165</f>
        <v>690</v>
      </c>
    </row>
    <row r="166" s="30" customFormat="1" ht="165" customHeight="1">
      <c r="A166" t="s" s="48">
        <v>332</v>
      </c>
      <c r="B166" s="49">
        <v>50</v>
      </c>
      <c r="C166" s="50">
        <v>43976</v>
      </c>
      <c r="D166" s="49">
        <v>300</v>
      </c>
      <c r="E166" s="51">
        <f>D166-H166</f>
        <v>108</v>
      </c>
      <c r="F166" s="52">
        <v>18</v>
      </c>
      <c r="G166" s="52">
        <f>F166*H166</f>
        <v>3456</v>
      </c>
      <c r="H166" s="49">
        <v>192</v>
      </c>
      <c r="I166" s="69"/>
      <c r="J166" t="s" s="54">
        <v>333</v>
      </c>
      <c r="K166" t="s" s="70">
        <v>268</v>
      </c>
      <c r="M166" s="56">
        <v>35</v>
      </c>
      <c r="N166" s="56">
        <f>M166*(0.15)+M166</f>
        <v>40.25</v>
      </c>
      <c r="O166" s="56">
        <f>M166*H166</f>
        <v>6720</v>
      </c>
      <c r="P166" s="56">
        <f>H166*N166</f>
        <v>7728</v>
      </c>
    </row>
    <row r="167" s="30" customFormat="1" ht="165" customHeight="1">
      <c r="A167" t="s" s="48">
        <v>334</v>
      </c>
      <c r="B167" s="49">
        <v>120</v>
      </c>
      <c r="C167" s="50">
        <v>44706</v>
      </c>
      <c r="D167" s="49">
        <v>5000</v>
      </c>
      <c r="E167" s="51">
        <f>D167-H167</f>
        <v>2274</v>
      </c>
      <c r="F167" s="52">
        <v>11</v>
      </c>
      <c r="G167" s="52">
        <f>F167*H167</f>
        <v>29986</v>
      </c>
      <c r="H167" s="79">
        <v>2726</v>
      </c>
      <c r="I167" s="69"/>
      <c r="J167" t="s" s="54">
        <v>335</v>
      </c>
      <c r="K167" t="s" s="70">
        <v>336</v>
      </c>
      <c r="M167" s="56">
        <v>20</v>
      </c>
      <c r="N167" s="56">
        <f>M167*(0.1)+M167</f>
        <v>22</v>
      </c>
      <c r="O167" s="56"/>
      <c r="P167" s="56"/>
    </row>
    <row r="168" s="30" customFormat="1" ht="165" customHeight="1" hidden="1">
      <c r="A168" t="s" s="48">
        <v>337</v>
      </c>
      <c r="B168" s="49">
        <v>50</v>
      </c>
      <c r="E168" s="51">
        <f>D168-H168</f>
        <v>-1800</v>
      </c>
      <c r="F168" s="52">
        <v>58</v>
      </c>
      <c r="G168" s="52">
        <f>F168*H168</f>
        <v>104400</v>
      </c>
      <c r="H168" s="49">
        <v>1800</v>
      </c>
      <c r="I168" s="69"/>
      <c r="J168" t="s" s="54">
        <v>338</v>
      </c>
      <c r="K168" s="55"/>
      <c r="M168" s="56">
        <v>65.48</v>
      </c>
      <c r="N168" s="56">
        <f>M168*(0.1)+M168</f>
        <v>72.02800000000001</v>
      </c>
      <c r="O168" s="56"/>
      <c r="P168" s="56"/>
    </row>
    <row r="169" s="30" customFormat="1" ht="165" customHeight="1" hidden="1">
      <c r="A169" t="s" s="48">
        <v>339</v>
      </c>
      <c r="B169" s="49">
        <v>75</v>
      </c>
      <c r="E169" s="51">
        <f>D169-H169</f>
        <v>-156</v>
      </c>
      <c r="F169" s="52">
        <v>17</v>
      </c>
      <c r="G169" s="52">
        <f>F169*H169</f>
        <v>2652</v>
      </c>
      <c r="H169" s="80">
        <v>156</v>
      </c>
      <c r="I169" s="69"/>
      <c r="J169" t="s" s="54">
        <v>340</v>
      </c>
      <c r="K169" t="s" s="70">
        <v>336</v>
      </c>
      <c r="M169" s="56">
        <v>28</v>
      </c>
      <c r="N169" s="56">
        <f>M169*(0.1)+M169</f>
        <v>30.8</v>
      </c>
      <c r="O169" s="56"/>
      <c r="P169" s="56"/>
    </row>
    <row r="170" s="26" customFormat="1" ht="165" customHeight="1">
      <c r="A170" t="s" s="54">
        <v>341</v>
      </c>
      <c r="B170" s="81">
        <v>75</v>
      </c>
      <c r="C170" t="s" s="70">
        <v>342</v>
      </c>
      <c r="D170" s="81">
        <v>1725</v>
      </c>
      <c r="E170" s="82">
        <f>D170-H170</f>
        <v>-2931</v>
      </c>
      <c r="F170" s="56">
        <v>16.5</v>
      </c>
      <c r="G170" s="56">
        <f>F170*H170</f>
        <v>76824</v>
      </c>
      <c r="H170" s="83">
        <v>4656</v>
      </c>
      <c r="J170" t="s" s="54">
        <v>340</v>
      </c>
      <c r="K170" s="55"/>
      <c r="L170" s="55"/>
      <c r="M170" s="56">
        <v>33.88</v>
      </c>
      <c r="N170" s="56">
        <f>M170*(0.1)+M170</f>
        <v>37.268</v>
      </c>
      <c r="O170" s="56"/>
      <c r="P170" s="56"/>
    </row>
    <row r="171" s="26" customFormat="1" ht="55.5" customHeight="1" hidden="1">
      <c r="A171" t="s" s="54">
        <v>343</v>
      </c>
      <c r="B171" s="81">
        <v>300</v>
      </c>
      <c r="C171" s="55"/>
      <c r="D171" s="55"/>
      <c r="E171" s="82">
        <f>D171-H171</f>
      </c>
      <c r="F171" s="56"/>
      <c r="G171" s="56">
        <f>F171*H171</f>
      </c>
      <c r="H171" t="s" s="54">
        <v>344</v>
      </c>
      <c r="J171" t="s" s="54">
        <v>345</v>
      </c>
      <c r="K171" s="55"/>
      <c r="L171" s="55"/>
      <c r="M171" s="56">
        <v>5.8</v>
      </c>
      <c r="N171" s="56">
        <f>M171+M171*(0.15)</f>
        <v>6.67</v>
      </c>
      <c r="O171" s="56">
        <f>M171*H171</f>
      </c>
      <c r="P171" s="56">
        <f>H171*N171</f>
      </c>
    </row>
    <row r="172" s="26" customFormat="1" ht="165" customHeight="1">
      <c r="A172" t="s" s="54">
        <v>337</v>
      </c>
      <c r="B172" s="81">
        <v>50</v>
      </c>
      <c r="C172" s="84">
        <v>44706</v>
      </c>
      <c r="D172" s="81">
        <v>1500</v>
      </c>
      <c r="E172" s="82">
        <f>D172-H172</f>
        <v>-1550</v>
      </c>
      <c r="F172" s="56">
        <v>26</v>
      </c>
      <c r="G172" s="56">
        <f>F172*H172</f>
        <v>79300</v>
      </c>
      <c r="H172" s="83">
        <v>3050</v>
      </c>
      <c r="J172" t="s" s="54">
        <v>346</v>
      </c>
      <c r="K172" t="s" s="70">
        <v>336</v>
      </c>
      <c r="L172" s="55"/>
      <c r="M172" s="56">
        <v>45.98</v>
      </c>
      <c r="N172" s="56">
        <v>68</v>
      </c>
      <c r="O172" s="56">
        <f>M172*H172</f>
        <v>140239</v>
      </c>
      <c r="P172" s="56">
        <f>H172*N172</f>
        <v>207400</v>
      </c>
    </row>
    <row r="173" s="26" customFormat="1" ht="165" customHeight="1">
      <c r="A173" t="s" s="54">
        <v>347</v>
      </c>
      <c r="B173" s="81">
        <v>50</v>
      </c>
      <c r="C173" s="84">
        <v>44480</v>
      </c>
      <c r="D173" s="81">
        <v>2850</v>
      </c>
      <c r="E173" s="82">
        <f>D173-H173</f>
        <v>1949</v>
      </c>
      <c r="F173" s="56">
        <v>31</v>
      </c>
      <c r="G173" s="56">
        <f>F173*H173</f>
        <v>27931</v>
      </c>
      <c r="H173" s="83">
        <v>901</v>
      </c>
      <c r="J173" t="s" s="54">
        <v>348</v>
      </c>
      <c r="K173" s="55"/>
      <c r="L173" s="55"/>
      <c r="M173" s="56">
        <v>59</v>
      </c>
      <c r="N173" s="56">
        <v>69</v>
      </c>
      <c r="O173" s="56"/>
      <c r="P173" s="56"/>
    </row>
    <row r="174" s="26" customFormat="1" ht="180" customHeight="1" hidden="1">
      <c r="A174" t="s" s="54">
        <v>349</v>
      </c>
      <c r="B174" s="81">
        <v>80</v>
      </c>
      <c r="C174" s="55"/>
      <c r="D174" s="55"/>
      <c r="E174" s="82">
        <f>D174-H174</f>
        <v>-25</v>
      </c>
      <c r="F174" s="56">
        <v>11</v>
      </c>
      <c r="G174" s="56">
        <f>F174*H174</f>
        <v>275</v>
      </c>
      <c r="H174" s="81">
        <v>25</v>
      </c>
      <c r="J174" t="s" s="54">
        <v>348</v>
      </c>
      <c r="K174" t="s" s="70">
        <v>268</v>
      </c>
      <c r="L174" s="55"/>
      <c r="M174" s="56">
        <v>28</v>
      </c>
      <c r="N174" s="56">
        <v>69</v>
      </c>
      <c r="O174" s="56"/>
      <c r="P174" s="56"/>
    </row>
    <row r="175" s="26" customFormat="1" ht="180" customHeight="1" hidden="1">
      <c r="A175" t="s" s="54">
        <v>350</v>
      </c>
      <c r="B175" s="81">
        <v>100</v>
      </c>
      <c r="C175" s="55"/>
      <c r="D175" s="55"/>
      <c r="E175" s="82">
        <f>D175-H175</f>
        <v>-27</v>
      </c>
      <c r="F175" s="56">
        <v>30</v>
      </c>
      <c r="G175" s="56">
        <f>F175*H175</f>
        <v>810</v>
      </c>
      <c r="H175" s="85">
        <v>27</v>
      </c>
      <c r="J175" t="s" s="54">
        <v>348</v>
      </c>
      <c r="K175" t="s" s="70">
        <v>336</v>
      </c>
      <c r="L175" s="55"/>
      <c r="M175" s="56">
        <v>15</v>
      </c>
      <c r="N175" s="56">
        <v>69</v>
      </c>
      <c r="O175" s="56"/>
      <c r="P175" s="56"/>
    </row>
    <row r="176" s="26" customFormat="1" ht="165" customHeight="1" hidden="1">
      <c r="A176" t="s" s="54">
        <v>351</v>
      </c>
      <c r="B176" s="81">
        <v>200</v>
      </c>
      <c r="C176" s="55"/>
      <c r="D176" s="55"/>
      <c r="E176" s="82">
        <f>D176-H176</f>
        <v>-400</v>
      </c>
      <c r="F176" s="56">
        <v>20</v>
      </c>
      <c r="G176" s="56">
        <f>F176*H176</f>
        <v>8000</v>
      </c>
      <c r="H176" s="81">
        <v>400</v>
      </c>
      <c r="J176" t="s" s="54">
        <v>348</v>
      </c>
      <c r="K176" t="s" s="70">
        <v>268</v>
      </c>
      <c r="L176" s="55"/>
      <c r="M176" s="56">
        <v>20</v>
      </c>
      <c r="N176" s="56">
        <v>69</v>
      </c>
      <c r="O176" s="56">
        <f>M176*H176</f>
        <v>8000</v>
      </c>
      <c r="P176" s="56">
        <f>H176*N176</f>
        <v>27600</v>
      </c>
    </row>
    <row r="177" s="26" customFormat="1" ht="55.5" customHeight="1" hidden="1">
      <c r="A177" t="s" s="54">
        <v>352</v>
      </c>
      <c r="B177" s="81">
        <v>60</v>
      </c>
      <c r="C177" s="55"/>
      <c r="D177" s="55"/>
      <c r="E177" s="82">
        <f>D177-H177</f>
        <v>-2</v>
      </c>
      <c r="F177" s="56"/>
      <c r="G177" s="56">
        <f>F177*H177</f>
        <v>0</v>
      </c>
      <c r="H177" s="81">
        <v>2</v>
      </c>
      <c r="J177" t="s" s="54">
        <v>348</v>
      </c>
      <c r="K177" t="s" s="70">
        <v>268</v>
      </c>
      <c r="L177" s="55"/>
      <c r="M177" s="56">
        <v>50</v>
      </c>
      <c r="N177" s="56">
        <v>69</v>
      </c>
      <c r="O177" s="56">
        <f>M177*H177</f>
        <v>100</v>
      </c>
      <c r="P177" s="56">
        <f>H177*N177</f>
        <v>138</v>
      </c>
    </row>
    <row r="178" s="26" customFormat="1" ht="55.5" customHeight="1" hidden="1">
      <c r="A178" t="s" s="54">
        <v>353</v>
      </c>
      <c r="B178" s="55"/>
      <c r="C178" s="55"/>
      <c r="D178" s="55"/>
      <c r="E178" s="82">
        <f>D178-H178</f>
        <v>0</v>
      </c>
      <c r="F178" s="56"/>
      <c r="G178" s="56">
        <f>F178*H178</f>
        <v>0</v>
      </c>
      <c r="H178" s="81">
        <v>0</v>
      </c>
      <c r="J178" t="s" s="54">
        <v>348</v>
      </c>
      <c r="K178" t="s" s="70">
        <v>268</v>
      </c>
      <c r="L178" s="55"/>
      <c r="M178" s="56">
        <v>50</v>
      </c>
      <c r="N178" s="56">
        <v>69</v>
      </c>
      <c r="O178" s="56">
        <f>M178*H178</f>
        <v>0</v>
      </c>
      <c r="P178" s="56">
        <f>H178*N178</f>
        <v>0</v>
      </c>
    </row>
    <row r="179" s="26" customFormat="1" ht="27.75" customHeight="1" hidden="1">
      <c r="A179" t="s" s="54">
        <v>354</v>
      </c>
      <c r="B179" s="81">
        <v>200</v>
      </c>
      <c r="C179" s="55"/>
      <c r="D179" s="55"/>
      <c r="E179" s="82">
        <f>D179-H179</f>
        <v>-95</v>
      </c>
      <c r="F179" s="56"/>
      <c r="G179" s="56">
        <f>F179*H179</f>
        <v>0</v>
      </c>
      <c r="H179" s="81">
        <v>95</v>
      </c>
      <c r="J179" t="s" s="54">
        <v>348</v>
      </c>
      <c r="K179" t="s" s="70">
        <v>268</v>
      </c>
      <c r="L179" s="55"/>
      <c r="M179" s="56">
        <v>40</v>
      </c>
      <c r="N179" s="56">
        <v>69</v>
      </c>
      <c r="O179" s="56">
        <f>M179*H179</f>
        <v>3800</v>
      </c>
      <c r="P179" s="56">
        <f>H179*N179</f>
        <v>6555</v>
      </c>
    </row>
    <row r="180" s="26" customFormat="1" ht="27.75" customHeight="1" hidden="1">
      <c r="A180" t="s" s="54">
        <v>355</v>
      </c>
      <c r="B180" s="81">
        <v>200</v>
      </c>
      <c r="C180" s="55"/>
      <c r="D180" s="55"/>
      <c r="E180" s="82">
        <f>D180-H180</f>
        <v>-157</v>
      </c>
      <c r="F180" s="56"/>
      <c r="G180" s="56">
        <f>F180*H180</f>
        <v>0</v>
      </c>
      <c r="H180" s="81">
        <v>157</v>
      </c>
      <c r="J180" t="s" s="54">
        <v>348</v>
      </c>
      <c r="K180" t="s" s="70">
        <v>268</v>
      </c>
      <c r="L180" s="55"/>
      <c r="M180" s="56">
        <v>50</v>
      </c>
      <c r="N180" s="56">
        <v>69</v>
      </c>
      <c r="O180" s="56">
        <f>M180*H180</f>
        <v>7850</v>
      </c>
      <c r="P180" s="56">
        <f>H180*N180</f>
        <v>10833</v>
      </c>
    </row>
    <row r="181" s="26" customFormat="1" ht="55.5" customHeight="1" hidden="1">
      <c r="A181" t="s" s="54">
        <v>356</v>
      </c>
      <c r="B181" s="81">
        <v>20</v>
      </c>
      <c r="C181" s="55"/>
      <c r="D181" s="55"/>
      <c r="E181" s="82">
        <f>D181-H181</f>
        <v>-157</v>
      </c>
      <c r="F181" s="56"/>
      <c r="G181" s="56">
        <f>F181*H181</f>
        <v>0</v>
      </c>
      <c r="H181" s="81">
        <v>157</v>
      </c>
      <c r="J181" t="s" s="54">
        <v>348</v>
      </c>
      <c r="K181" t="s" s="70">
        <v>268</v>
      </c>
      <c r="L181" s="55"/>
      <c r="M181" s="56">
        <v>240</v>
      </c>
      <c r="N181" s="56">
        <v>69</v>
      </c>
      <c r="O181" s="56">
        <f>M181*H181</f>
        <v>37680</v>
      </c>
      <c r="P181" s="56">
        <f>H181*N181</f>
        <v>10833</v>
      </c>
    </row>
    <row r="182" s="26" customFormat="1" ht="27.75" customHeight="1" hidden="1">
      <c r="A182" t="s" s="54">
        <v>357</v>
      </c>
      <c r="B182" s="55"/>
      <c r="C182" s="55"/>
      <c r="D182" s="55"/>
      <c r="E182" s="82">
        <f>D182-H182</f>
        <v>0</v>
      </c>
      <c r="F182" s="56"/>
      <c r="G182" s="56">
        <f>F182*H182</f>
        <v>0</v>
      </c>
      <c r="H182" s="81">
        <v>0</v>
      </c>
      <c r="J182" t="s" s="54">
        <v>348</v>
      </c>
      <c r="K182" t="s" s="70">
        <v>268</v>
      </c>
      <c r="L182" s="55"/>
      <c r="M182" s="56">
        <v>600</v>
      </c>
      <c r="N182" s="56">
        <v>69</v>
      </c>
      <c r="O182" s="56">
        <f>M182*H182</f>
        <v>0</v>
      </c>
      <c r="P182" s="56">
        <f>H182*N182</f>
        <v>0</v>
      </c>
    </row>
    <row r="183" s="26" customFormat="1" ht="27.75" customHeight="1" hidden="1">
      <c r="A183" t="s" s="54">
        <v>358</v>
      </c>
      <c r="B183" s="81">
        <v>100</v>
      </c>
      <c r="C183" s="55"/>
      <c r="D183" s="55"/>
      <c r="E183" s="82">
        <f>D183-H183</f>
        <v>-49</v>
      </c>
      <c r="F183" s="56"/>
      <c r="G183" s="56">
        <f>F183*H183</f>
        <v>0</v>
      </c>
      <c r="H183" s="81">
        <v>49</v>
      </c>
      <c r="J183" t="s" s="54">
        <v>348</v>
      </c>
      <c r="K183" t="s" s="70">
        <v>268</v>
      </c>
      <c r="L183" s="55"/>
      <c r="M183" s="56">
        <v>100</v>
      </c>
      <c r="N183" s="56">
        <v>69</v>
      </c>
      <c r="O183" s="56">
        <f>M183*H183</f>
        <v>4900</v>
      </c>
      <c r="P183" s="56">
        <f>H183*N183</f>
        <v>3381</v>
      </c>
    </row>
    <row r="184" s="26" customFormat="1" ht="27.75" customHeight="1" hidden="1">
      <c r="A184" t="s" s="54">
        <v>359</v>
      </c>
      <c r="B184" s="81">
        <v>100</v>
      </c>
      <c r="C184" s="55"/>
      <c r="D184" s="55"/>
      <c r="E184" s="82">
        <f>D184-H184</f>
        <v>-140</v>
      </c>
      <c r="F184" s="56"/>
      <c r="G184" s="56">
        <f>F184*H184</f>
        <v>0</v>
      </c>
      <c r="H184" s="81">
        <v>140</v>
      </c>
      <c r="J184" t="s" s="54">
        <v>348</v>
      </c>
      <c r="K184" t="s" s="70">
        <v>268</v>
      </c>
      <c r="L184" s="55"/>
      <c r="M184" s="56">
        <v>180</v>
      </c>
      <c r="N184" s="56">
        <v>69</v>
      </c>
      <c r="O184" s="56">
        <f>M184*H184</f>
        <v>25200</v>
      </c>
      <c r="P184" s="56">
        <f>H184*N184</f>
        <v>9660</v>
      </c>
    </row>
    <row r="185" s="26" customFormat="1" ht="27.75" customHeight="1" hidden="1">
      <c r="A185" t="s" s="54">
        <v>264</v>
      </c>
      <c r="B185" s="81">
        <v>50</v>
      </c>
      <c r="C185" s="55"/>
      <c r="D185" s="55"/>
      <c r="E185" s="82">
        <f>D185-H185</f>
        <v>-50</v>
      </c>
      <c r="F185" s="56"/>
      <c r="G185" s="56">
        <f>F185*H185</f>
        <v>0</v>
      </c>
      <c r="H185" s="81">
        <v>50</v>
      </c>
      <c r="J185" t="s" s="54">
        <v>348</v>
      </c>
      <c r="K185" t="s" s="70">
        <v>268</v>
      </c>
      <c r="L185" s="55"/>
      <c r="M185" s="56">
        <v>58</v>
      </c>
      <c r="N185" s="56">
        <v>69</v>
      </c>
      <c r="O185" s="56">
        <f>M185*H185</f>
        <v>2900</v>
      </c>
      <c r="P185" s="56">
        <f>H185*N185</f>
        <v>3450</v>
      </c>
    </row>
    <row r="186" s="26" customFormat="1" ht="165" customHeight="1">
      <c r="A186" t="s" s="54">
        <v>360</v>
      </c>
      <c r="B186" s="81">
        <v>36</v>
      </c>
      <c r="C186" s="55"/>
      <c r="D186" s="55"/>
      <c r="E186" s="82">
        <f>D186-H186</f>
        <v>-1728</v>
      </c>
      <c r="F186" s="56"/>
      <c r="G186" s="56">
        <f>F186*H186</f>
        <v>0</v>
      </c>
      <c r="H186" s="81">
        <v>1728</v>
      </c>
      <c r="J186" t="s" s="54">
        <v>361</v>
      </c>
      <c r="K186" s="55"/>
      <c r="L186" s="55"/>
      <c r="M186" s="56">
        <v>90.75</v>
      </c>
      <c r="N186" s="56">
        <f>M186*(0.1)+M186</f>
        <v>99.825</v>
      </c>
      <c r="O186" s="56">
        <f>M186*H186</f>
        <v>156816</v>
      </c>
      <c r="P186" s="56"/>
    </row>
    <row r="187" s="26" customFormat="1" ht="165" customHeight="1">
      <c r="A187" t="s" s="54">
        <v>362</v>
      </c>
      <c r="B187" s="81">
        <v>300</v>
      </c>
      <c r="C187" s="84">
        <v>44183</v>
      </c>
      <c r="D187" s="81">
        <v>2100</v>
      </c>
      <c r="E187" s="82">
        <f>D187-H187</f>
        <v>1233</v>
      </c>
      <c r="F187" s="56">
        <v>10</v>
      </c>
      <c r="G187" s="56">
        <f>F187*H187</f>
        <v>8670</v>
      </c>
      <c r="H187" s="82">
        <v>867</v>
      </c>
      <c r="J187" t="s" s="54">
        <v>363</v>
      </c>
      <c r="K187" t="s" s="70">
        <v>268</v>
      </c>
      <c r="L187" s="55"/>
      <c r="M187" s="56">
        <v>28</v>
      </c>
      <c r="N187" s="56">
        <f>M187*(0.15)+M187</f>
        <v>32.2</v>
      </c>
      <c r="O187" s="56">
        <f>M187*H187</f>
        <v>24276</v>
      </c>
      <c r="P187" s="56">
        <f>H187*N187</f>
        <v>27917.4</v>
      </c>
    </row>
    <row r="188" s="26" customFormat="1" ht="165" customHeight="1">
      <c r="A188" t="s" s="54">
        <v>364</v>
      </c>
      <c r="B188" s="81">
        <v>300</v>
      </c>
      <c r="C188" s="84">
        <v>44183</v>
      </c>
      <c r="D188" s="81">
        <v>2100</v>
      </c>
      <c r="E188" s="82">
        <f>D188-H188</f>
        <v>1251</v>
      </c>
      <c r="F188" s="56">
        <v>13</v>
      </c>
      <c r="G188" s="56">
        <f>F188*H188</f>
        <v>11037</v>
      </c>
      <c r="H188" s="82">
        <v>849</v>
      </c>
      <c r="J188" t="s" s="54">
        <v>365</v>
      </c>
      <c r="K188" t="s" s="70">
        <v>268</v>
      </c>
      <c r="L188" s="55"/>
      <c r="M188" s="56">
        <v>30</v>
      </c>
      <c r="N188" s="56">
        <f>M188*(0.15)+M188</f>
        <v>34.5</v>
      </c>
      <c r="O188" s="56">
        <f>M188*H188</f>
        <v>25470</v>
      </c>
      <c r="P188" s="56">
        <f>H188*N188</f>
        <v>29290.5</v>
      </c>
    </row>
    <row r="189" s="26" customFormat="1" ht="165" customHeight="1" hidden="1">
      <c r="A189" t="s" s="54">
        <v>349</v>
      </c>
      <c r="B189" s="55"/>
      <c r="C189" s="55"/>
      <c r="D189" s="55"/>
      <c r="E189" s="82">
        <f>D189-H189</f>
        <v>0</v>
      </c>
      <c r="F189" s="56"/>
      <c r="G189" s="56">
        <f>F189*H189</f>
        <v>0</v>
      </c>
      <c r="H189" s="55"/>
      <c r="J189" t="s" s="54">
        <v>172</v>
      </c>
      <c r="K189" t="s" s="70">
        <v>268</v>
      </c>
      <c r="L189" s="55"/>
      <c r="M189" s="56">
        <v>28</v>
      </c>
      <c r="N189" s="56">
        <f>M189*(0.15)+M189</f>
        <v>32.2</v>
      </c>
      <c r="O189" s="56">
        <f>M189*H189</f>
        <v>0</v>
      </c>
      <c r="P189" s="56">
        <f>H189*N189</f>
        <v>0</v>
      </c>
    </row>
    <row r="190" s="26" customFormat="1" ht="165" customHeight="1" hidden="1">
      <c r="A190" t="s" s="54">
        <v>366</v>
      </c>
      <c r="B190" s="81">
        <v>3000</v>
      </c>
      <c r="C190" s="55"/>
      <c r="D190" s="55"/>
      <c r="E190" s="82">
        <f>D190-H190</f>
        <v>-2200</v>
      </c>
      <c r="F190" s="56">
        <v>0.6</v>
      </c>
      <c r="G190" s="56">
        <f>F190*H190</f>
        <v>1320</v>
      </c>
      <c r="H190" s="83">
        <v>2200</v>
      </c>
      <c r="J190" t="s" s="54">
        <v>87</v>
      </c>
      <c r="K190" t="s" s="70">
        <v>336</v>
      </c>
      <c r="L190" s="55"/>
      <c r="M190" s="56">
        <v>1</v>
      </c>
      <c r="N190" s="56">
        <f>M190*(0.15)+M190</f>
        <v>1.15</v>
      </c>
      <c r="O190" s="56"/>
      <c r="P190" s="56"/>
    </row>
    <row r="191" s="26" customFormat="1" ht="165" customHeight="1">
      <c r="A191" t="s" s="54">
        <v>367</v>
      </c>
      <c r="B191" s="81">
        <v>3000</v>
      </c>
      <c r="C191" s="55"/>
      <c r="D191" s="55"/>
      <c r="E191" s="82"/>
      <c r="F191" s="56"/>
      <c r="G191" s="56"/>
      <c r="H191" s="83">
        <v>28300</v>
      </c>
      <c r="I191" s="86"/>
      <c r="J191" t="s" s="54">
        <v>368</v>
      </c>
      <c r="K191" s="55"/>
      <c r="L191" s="55"/>
      <c r="M191" s="56">
        <v>1</v>
      </c>
      <c r="N191" s="56">
        <f>M191*(0.15)+M191</f>
        <v>1.15</v>
      </c>
      <c r="O191" s="56"/>
      <c r="P191" s="56"/>
    </row>
    <row r="192" s="26" customFormat="1" ht="165" customHeight="1">
      <c r="A192" t="s" s="54">
        <v>369</v>
      </c>
      <c r="B192" s="81">
        <v>5000</v>
      </c>
      <c r="C192" s="84">
        <v>44719</v>
      </c>
      <c r="D192" s="81">
        <v>45700</v>
      </c>
      <c r="E192" s="82">
        <f>D192-H192</f>
        <v>23050</v>
      </c>
      <c r="F192" s="56">
        <v>0.23</v>
      </c>
      <c r="G192" s="56">
        <f>F192*H192</f>
        <v>5209.5</v>
      </c>
      <c r="H192" s="83">
        <v>22650</v>
      </c>
      <c r="J192" t="s" s="54">
        <v>370</v>
      </c>
      <c r="K192" t="s" s="70">
        <v>336</v>
      </c>
      <c r="L192" s="55"/>
      <c r="M192" s="56">
        <v>1</v>
      </c>
      <c r="N192" s="56">
        <f>M192*(0.15)+M192</f>
        <v>1.15</v>
      </c>
      <c r="O192" s="56"/>
      <c r="P192" s="56"/>
    </row>
    <row r="193" s="26" customFormat="1" ht="165" customHeight="1">
      <c r="A193" t="s" s="54">
        <v>371</v>
      </c>
      <c r="B193" s="81">
        <v>4000</v>
      </c>
      <c r="C193" s="84">
        <v>44719</v>
      </c>
      <c r="D193" s="81">
        <v>16000</v>
      </c>
      <c r="E193" s="82">
        <f>D193-H193</f>
        <v>1930</v>
      </c>
      <c r="F193" s="56">
        <v>0.26</v>
      </c>
      <c r="G193" s="56">
        <f>F193*H193</f>
        <v>3658.2</v>
      </c>
      <c r="H193" s="83">
        <v>14070</v>
      </c>
      <c r="I193" s="86"/>
      <c r="J193" t="s" s="54">
        <v>372</v>
      </c>
      <c r="K193" s="55"/>
      <c r="L193" s="55"/>
      <c r="M193" s="56">
        <v>1</v>
      </c>
      <c r="N193" s="56">
        <f>M193*(0.15)+M193</f>
        <v>1.15</v>
      </c>
      <c r="O193" s="56"/>
      <c r="P193" s="56"/>
    </row>
    <row r="194" s="26" customFormat="1" ht="165" customHeight="1">
      <c r="A194" t="s" s="54">
        <v>373</v>
      </c>
      <c r="B194" s="81">
        <v>500</v>
      </c>
      <c r="C194" s="84">
        <v>44750</v>
      </c>
      <c r="D194" s="81">
        <v>23100</v>
      </c>
      <c r="E194" s="82">
        <f>D194-H194</f>
        <v>13500</v>
      </c>
      <c r="F194" s="56">
        <v>3</v>
      </c>
      <c r="G194" s="56">
        <f>F194*H194</f>
        <v>28800</v>
      </c>
      <c r="H194" s="83">
        <v>9600</v>
      </c>
      <c r="I194" s="86"/>
      <c r="J194" t="s" s="54">
        <v>374</v>
      </c>
      <c r="K194" s="55"/>
      <c r="L194" s="55"/>
      <c r="M194" s="56">
        <v>7</v>
      </c>
      <c r="N194" s="56">
        <f>M194*(0.15)+M194</f>
        <v>8.050000000000001</v>
      </c>
      <c r="O194" s="56"/>
      <c r="P194" s="56"/>
    </row>
    <row r="195" s="26" customFormat="1" ht="165" customHeight="1">
      <c r="A195" t="s" s="54">
        <v>375</v>
      </c>
      <c r="B195" s="81">
        <v>500</v>
      </c>
      <c r="C195" s="84">
        <v>44750</v>
      </c>
      <c r="D195" s="81">
        <v>17500</v>
      </c>
      <c r="E195" s="82">
        <f>D195-H195</f>
        <v>2400</v>
      </c>
      <c r="F195" s="56">
        <v>3</v>
      </c>
      <c r="G195" s="56">
        <f>F195*H195</f>
        <v>45300</v>
      </c>
      <c r="H195" s="83">
        <v>15100</v>
      </c>
      <c r="I195" s="86"/>
      <c r="J195" t="s" s="54">
        <v>376</v>
      </c>
      <c r="K195" s="55"/>
      <c r="L195" s="55"/>
      <c r="M195" s="56">
        <v>8.300000000000001</v>
      </c>
      <c r="N195" s="56">
        <f>M195*(0.15)+M195</f>
        <v>9.545</v>
      </c>
      <c r="O195" s="56"/>
      <c r="P195" s="56"/>
    </row>
    <row r="196" s="26" customFormat="1" ht="165" customHeight="1">
      <c r="A196" t="s" s="54">
        <v>377</v>
      </c>
      <c r="B196" s="81">
        <v>3000</v>
      </c>
      <c r="C196" s="84">
        <v>44664</v>
      </c>
      <c r="D196" s="81">
        <v>75000</v>
      </c>
      <c r="E196" s="82">
        <f>D196-H196</f>
        <v>67200</v>
      </c>
      <c r="F196" s="56">
        <v>0.55</v>
      </c>
      <c r="G196" s="56">
        <f>F196*H196</f>
        <v>4290</v>
      </c>
      <c r="H196" s="83">
        <v>7800</v>
      </c>
      <c r="J196" t="s" s="54">
        <v>87</v>
      </c>
      <c r="K196" s="55"/>
      <c r="L196" s="55"/>
      <c r="M196" s="56">
        <v>0.99</v>
      </c>
      <c r="N196" s="56">
        <f>M196*(0.15)+M196</f>
        <v>1.1385</v>
      </c>
      <c r="O196" s="56"/>
      <c r="P196" s="56"/>
    </row>
    <row r="197" s="30" customFormat="1" ht="165" customHeight="1">
      <c r="A197" t="s" s="48">
        <v>378</v>
      </c>
      <c r="B197" s="49">
        <v>100</v>
      </c>
      <c r="C197" s="50">
        <v>44207</v>
      </c>
      <c r="D197" s="49">
        <v>1000</v>
      </c>
      <c r="E197" s="51">
        <f>D197-H197</f>
        <v>963</v>
      </c>
      <c r="F197" s="52">
        <v>35</v>
      </c>
      <c r="G197" s="52">
        <f>F197*H197</f>
        <v>1295</v>
      </c>
      <c r="H197" s="49">
        <v>37</v>
      </c>
      <c r="I197" s="69"/>
      <c r="J197" t="s" s="54">
        <v>183</v>
      </c>
      <c r="K197" t="s" s="70">
        <v>268</v>
      </c>
      <c r="M197" s="56">
        <v>70</v>
      </c>
      <c r="N197" s="56">
        <f>M197*(0.15)+M197</f>
        <v>80.5</v>
      </c>
      <c r="O197" s="56">
        <f>M197*H197</f>
        <v>2590</v>
      </c>
      <c r="P197" s="56">
        <f>H197*N197</f>
        <v>2978.5</v>
      </c>
    </row>
    <row r="198" s="30" customFormat="1" ht="103.5" customHeight="1">
      <c r="A198" t="s" s="87">
        <v>379</v>
      </c>
      <c r="B198" s="88"/>
      <c r="C198" s="88"/>
      <c r="D198" s="88"/>
      <c r="E198" s="88"/>
      <c r="F198" s="88"/>
      <c r="G198" s="88"/>
      <c r="H198" s="88"/>
      <c r="I198" s="88"/>
      <c r="J198" s="88"/>
      <c r="K198" s="88"/>
      <c r="L198" s="88"/>
      <c r="M198" s="88"/>
      <c r="N198" s="88"/>
      <c r="O198" s="56"/>
      <c r="P198" s="56"/>
    </row>
    <row r="199" s="30" customFormat="1" ht="165" customHeight="1">
      <c r="A199" t="s" s="48">
        <v>380</v>
      </c>
      <c r="B199" s="49">
        <v>400</v>
      </c>
      <c r="C199" s="50">
        <v>44230</v>
      </c>
      <c r="D199" s="49">
        <v>6000</v>
      </c>
      <c r="E199" s="51">
        <f>D199-H199</f>
        <v>801</v>
      </c>
      <c r="F199" s="52">
        <v>4.5</v>
      </c>
      <c r="G199" s="52">
        <f>F199*H199</f>
        <v>23395.5</v>
      </c>
      <c r="H199" s="51">
        <v>5199</v>
      </c>
      <c r="I199" s="69"/>
      <c r="J199" t="s" s="54">
        <f>UPPER("Suporte para notebook óculos ")</f>
        <v>381</v>
      </c>
      <c r="K199" s="55"/>
      <c r="M199" s="56">
        <v>10</v>
      </c>
      <c r="N199" s="56">
        <f>M199+M199*(0.15)</f>
        <v>11.5</v>
      </c>
      <c r="O199" s="56"/>
      <c r="P199" s="56"/>
    </row>
    <row r="200" s="30" customFormat="1" ht="157.5" customHeight="1">
      <c r="A200" t="s" s="48">
        <v>382</v>
      </c>
      <c r="B200" s="49">
        <v>100</v>
      </c>
      <c r="C200" s="50">
        <v>44375</v>
      </c>
      <c r="D200" s="49">
        <v>12000</v>
      </c>
      <c r="E200" s="51">
        <f>D200-H200</f>
        <v>10220</v>
      </c>
      <c r="F200" s="52">
        <v>7</v>
      </c>
      <c r="G200" s="52">
        <f>F200*H200</f>
        <v>12460</v>
      </c>
      <c r="H200" s="51">
        <v>1780</v>
      </c>
      <c r="I200" s="89"/>
      <c r="J200" t="s" s="54">
        <v>383</v>
      </c>
      <c r="K200" s="55"/>
      <c r="L200" t="s" s="48">
        <v>384</v>
      </c>
      <c r="M200" s="56">
        <v>20</v>
      </c>
      <c r="N200" s="56">
        <f>M200+M200*(0.1)</f>
        <v>22</v>
      </c>
      <c r="O200" s="56">
        <f>M200*H200</f>
        <v>35600</v>
      </c>
      <c r="P200" s="56">
        <f>H200*N200</f>
        <v>39160</v>
      </c>
    </row>
    <row r="201" s="26" customFormat="1" ht="157.5" customHeight="1">
      <c r="A201" t="s" s="54">
        <v>385</v>
      </c>
      <c r="B201" s="81">
        <v>250</v>
      </c>
      <c r="C201" s="84">
        <v>44750</v>
      </c>
      <c r="D201" s="81">
        <v>3500</v>
      </c>
      <c r="E201" s="82">
        <f>D201-H201</f>
        <v>2500</v>
      </c>
      <c r="F201" s="56">
        <v>82</v>
      </c>
      <c r="G201" s="56">
        <f>F201*H201</f>
        <v>82000</v>
      </c>
      <c r="H201" s="82">
        <v>1000</v>
      </c>
      <c r="I201" s="90"/>
      <c r="J201" t="s" s="54">
        <v>386</v>
      </c>
      <c r="K201" s="55"/>
      <c r="L201" s="91"/>
      <c r="M201" s="56">
        <v>186</v>
      </c>
      <c r="N201" s="56">
        <f>M201+M201*(0.1)</f>
        <v>204.6</v>
      </c>
      <c r="O201" s="56"/>
      <c r="P201" s="56"/>
    </row>
    <row r="202" s="30" customFormat="1" ht="165" customHeight="1">
      <c r="A202" t="s" s="48">
        <v>387</v>
      </c>
      <c r="B202" s="49">
        <v>250</v>
      </c>
      <c r="C202" s="50">
        <v>44183</v>
      </c>
      <c r="D202" s="49">
        <v>2000</v>
      </c>
      <c r="E202" s="51">
        <f>D202-H202</f>
        <v>1040</v>
      </c>
      <c r="F202" s="52">
        <v>10</v>
      </c>
      <c r="G202" s="52">
        <f>F202*H202</f>
        <v>9600</v>
      </c>
      <c r="H202" s="51">
        <v>960</v>
      </c>
      <c r="I202" s="69"/>
      <c r="J202" t="s" s="54">
        <v>388</v>
      </c>
      <c r="K202" t="s" s="70">
        <v>268</v>
      </c>
      <c r="M202" s="56">
        <v>20</v>
      </c>
      <c r="N202" s="56">
        <f>M202*(0.15)+M202</f>
        <v>23</v>
      </c>
      <c r="O202" s="56"/>
      <c r="P202" s="56"/>
    </row>
    <row r="203" s="30" customFormat="1" ht="165" customHeight="1">
      <c r="A203" t="s" s="48">
        <v>389</v>
      </c>
      <c r="B203" s="49">
        <v>50</v>
      </c>
      <c r="C203" s="50">
        <v>44516</v>
      </c>
      <c r="D203" s="49">
        <v>1000</v>
      </c>
      <c r="E203" s="49">
        <f>D203-H203</f>
        <v>650</v>
      </c>
      <c r="F203" s="52">
        <v>21</v>
      </c>
      <c r="G203" s="92">
        <f>H203*F203</f>
        <v>7350</v>
      </c>
      <c r="H203" s="51">
        <v>350</v>
      </c>
      <c r="I203" s="53"/>
      <c r="J203" t="s" s="54">
        <v>390</v>
      </c>
      <c r="K203" s="55"/>
      <c r="M203" s="56">
        <v>42</v>
      </c>
      <c r="N203" s="56">
        <f>M203*(0.15)+M203</f>
        <v>48.3</v>
      </c>
      <c r="O203" s="56"/>
      <c r="P203" s="56"/>
    </row>
    <row r="204" s="30" customFormat="1" ht="165" customHeight="1">
      <c r="A204" t="s" s="48">
        <v>391</v>
      </c>
      <c r="B204" s="49">
        <v>100</v>
      </c>
      <c r="C204" s="50">
        <v>44496</v>
      </c>
      <c r="D204" s="49">
        <v>1000</v>
      </c>
      <c r="E204" s="49">
        <f>D204-H204</f>
        <v>600</v>
      </c>
      <c r="F204" s="52">
        <v>64</v>
      </c>
      <c r="G204" s="52">
        <f>H204*F204</f>
        <v>25600</v>
      </c>
      <c r="H204" s="51">
        <v>400</v>
      </c>
      <c r="I204" s="53"/>
      <c r="J204" t="s" s="54">
        <v>392</v>
      </c>
      <c r="K204" s="55"/>
      <c r="M204" s="56">
        <v>200</v>
      </c>
      <c r="N204" s="56">
        <f>M204*(0.15)+M204</f>
        <v>230</v>
      </c>
      <c r="O204" s="56"/>
      <c r="P204" s="56"/>
    </row>
    <row r="205" s="30" customFormat="1" ht="165" customHeight="1">
      <c r="A205" t="s" s="48">
        <v>393</v>
      </c>
      <c r="B205" s="49">
        <v>100</v>
      </c>
      <c r="C205" s="50">
        <v>44496</v>
      </c>
      <c r="D205" s="49">
        <v>2000</v>
      </c>
      <c r="E205" s="51">
        <f>D205-H205</f>
        <v>1848</v>
      </c>
      <c r="F205" s="52">
        <v>78</v>
      </c>
      <c r="G205" s="52">
        <f>H205*F205</f>
        <v>11856</v>
      </c>
      <c r="H205" s="51">
        <v>152</v>
      </c>
      <c r="I205" s="53"/>
      <c r="J205" t="s" s="54">
        <v>394</v>
      </c>
      <c r="K205" s="55"/>
      <c r="M205" s="56">
        <v>250</v>
      </c>
      <c r="N205" s="56">
        <f>M205*(0.15)+M205</f>
        <v>287.5</v>
      </c>
      <c r="O205" s="56"/>
      <c r="P205" s="56"/>
    </row>
    <row r="206" s="30" customFormat="1" ht="165" customHeight="1">
      <c r="A206" t="s" s="48">
        <v>395</v>
      </c>
      <c r="B206" s="49">
        <v>100</v>
      </c>
      <c r="C206" s="50">
        <v>44399</v>
      </c>
      <c r="D206" s="49">
        <v>1000</v>
      </c>
      <c r="E206" s="49">
        <f>D206-H206</f>
        <v>905</v>
      </c>
      <c r="F206" s="52">
        <v>20</v>
      </c>
      <c r="G206" s="52">
        <f>F206*H206</f>
        <v>1900</v>
      </c>
      <c r="H206" s="49">
        <v>95</v>
      </c>
      <c r="I206" s="53"/>
      <c r="J206" t="s" s="54">
        <v>396</v>
      </c>
      <c r="K206" s="55"/>
      <c r="M206" s="56">
        <v>40</v>
      </c>
      <c r="N206" s="56">
        <f>M206*(0.15)+M206</f>
        <v>46</v>
      </c>
      <c r="O206" s="56"/>
      <c r="P206" s="56"/>
    </row>
    <row r="207" s="30" customFormat="1" ht="165" customHeight="1">
      <c r="A207" t="s" s="48">
        <v>397</v>
      </c>
      <c r="B207" s="49">
        <v>100</v>
      </c>
      <c r="C207" s="50">
        <v>44399</v>
      </c>
      <c r="D207" s="49">
        <v>2000</v>
      </c>
      <c r="E207" s="49">
        <f>D207-H207</f>
        <v>900</v>
      </c>
      <c r="F207" s="52">
        <v>33</v>
      </c>
      <c r="G207" s="52">
        <f>F207*H207</f>
        <v>36300</v>
      </c>
      <c r="H207" s="51">
        <v>1100</v>
      </c>
      <c r="I207" s="53"/>
      <c r="J207" t="s" s="54">
        <f>UPPER("Webcam CÂmera Usb Full Hd 1080P Com Microfone Visão 360°")</f>
        <v>398</v>
      </c>
      <c r="K207" s="55"/>
      <c r="M207" s="56">
        <v>60</v>
      </c>
      <c r="N207" s="56">
        <f>M207*(0.15)+M207</f>
        <v>69</v>
      </c>
      <c r="O207" s="56"/>
      <c r="P207" s="56"/>
    </row>
    <row r="208" s="30" customFormat="1" ht="165" customHeight="1">
      <c r="A208" t="s" s="48">
        <v>399</v>
      </c>
      <c r="B208" s="49">
        <v>100</v>
      </c>
      <c r="C208" s="50">
        <v>44399</v>
      </c>
      <c r="D208" s="49">
        <v>1000</v>
      </c>
      <c r="E208" s="49">
        <f>D208-H208</f>
        <v>200</v>
      </c>
      <c r="F208" s="52">
        <v>33</v>
      </c>
      <c r="G208" s="52">
        <f>F208*H208</f>
        <v>26400</v>
      </c>
      <c r="H208" s="49">
        <v>800</v>
      </c>
      <c r="I208" s="53"/>
      <c r="J208" t="s" s="54">
        <v>400</v>
      </c>
      <c r="K208" s="55"/>
      <c r="M208" s="56">
        <v>60</v>
      </c>
      <c r="N208" s="56">
        <f>M208*(0.15)+M208</f>
        <v>69</v>
      </c>
      <c r="O208" s="56"/>
      <c r="P208" s="56"/>
    </row>
    <row r="209" s="30" customFormat="1" ht="165" customHeight="1">
      <c r="A209" t="s" s="48">
        <v>401</v>
      </c>
      <c r="B209" s="49">
        <v>100</v>
      </c>
      <c r="C209" s="50">
        <v>44399</v>
      </c>
      <c r="D209" s="49">
        <v>300</v>
      </c>
      <c r="E209" s="49">
        <f>D209-H209</f>
        <v>100</v>
      </c>
      <c r="F209" s="52">
        <v>45</v>
      </c>
      <c r="G209" s="52">
        <f>F209*H209</f>
        <v>9000</v>
      </c>
      <c r="H209" s="49">
        <v>200</v>
      </c>
      <c r="I209" s="53"/>
      <c r="J209" t="s" s="54">
        <f>UPPER("Webcam Full HD 1080p COM Iluminação 12 LEDs  ")</f>
        <v>402</v>
      </c>
      <c r="K209" s="55"/>
      <c r="M209" s="56">
        <v>90</v>
      </c>
      <c r="N209" s="56">
        <f>M209*(0.15)+M209</f>
        <v>103.5</v>
      </c>
      <c r="O209" s="56">
        <f>M209*H209</f>
        <v>18000</v>
      </c>
      <c r="P209" s="56">
        <f>H209*N209</f>
        <v>20700</v>
      </c>
    </row>
    <row r="210" s="30" customFormat="1" ht="103.5" customHeight="1">
      <c r="A210" t="s" s="93">
        <v>403</v>
      </c>
      <c r="B210" s="94"/>
      <c r="C210" s="94"/>
      <c r="D210" s="94"/>
      <c r="E210" s="94"/>
      <c r="F210" s="94"/>
      <c r="G210" s="94"/>
      <c r="H210" s="94"/>
      <c r="I210" s="94"/>
      <c r="J210" s="94"/>
      <c r="K210" s="94"/>
      <c r="L210" s="94"/>
      <c r="M210" s="94"/>
      <c r="N210" s="94"/>
      <c r="O210" s="94"/>
      <c r="P210" s="94"/>
    </row>
    <row r="211" s="30" customFormat="1" ht="165" customHeight="1" hidden="1">
      <c r="A211" t="s" s="48">
        <v>404</v>
      </c>
      <c r="B211" s="49">
        <v>200</v>
      </c>
      <c r="F211" s="52"/>
      <c r="G211" s="52"/>
      <c r="H211" s="49">
        <v>480</v>
      </c>
      <c r="I211" s="69"/>
      <c r="J211" t="s" s="54">
        <v>405</v>
      </c>
      <c r="K211" t="s" s="70">
        <v>403</v>
      </c>
      <c r="M211" s="56">
        <v>2</v>
      </c>
      <c r="N211" s="56">
        <f>M211*(0.15)+M211</f>
        <v>2.3</v>
      </c>
      <c r="O211" s="56">
        <f>M211*H211</f>
        <v>960</v>
      </c>
      <c r="P211" s="56">
        <f>H211*N211</f>
        <v>1104</v>
      </c>
    </row>
    <row r="212" s="30" customFormat="1" ht="165" customHeight="1">
      <c r="A212" t="s" s="48">
        <v>406</v>
      </c>
      <c r="B212" s="49">
        <v>300</v>
      </c>
      <c r="C212" s="50">
        <v>44281</v>
      </c>
      <c r="D212" s="49">
        <v>3000</v>
      </c>
      <c r="E212" s="51">
        <f>D212-H212</f>
        <v>2700</v>
      </c>
      <c r="F212" s="52">
        <v>8.5</v>
      </c>
      <c r="G212" s="52">
        <f>F212*H212</f>
        <v>2550</v>
      </c>
      <c r="H212" s="51">
        <v>300</v>
      </c>
      <c r="I212" s="69"/>
      <c r="J212" t="s" s="54">
        <v>407</v>
      </c>
      <c r="K212" s="55"/>
      <c r="M212" s="95">
        <v>17</v>
      </c>
      <c r="N212" s="95">
        <f>M212*(0.15)+M212</f>
        <v>19.55</v>
      </c>
      <c r="O212" s="56">
        <f>M212*H212</f>
        <v>5100</v>
      </c>
      <c r="P212" s="56">
        <f>H212*N212</f>
        <v>5865</v>
      </c>
    </row>
    <row r="213" s="30" customFormat="1" ht="165" customHeight="1">
      <c r="A213" t="s" s="48">
        <v>408</v>
      </c>
      <c r="B213" s="49">
        <v>30</v>
      </c>
      <c r="C213" s="50">
        <v>43773</v>
      </c>
      <c r="D213" s="49">
        <v>2307</v>
      </c>
      <c r="E213" s="51">
        <f>D213-H213</f>
        <v>2120</v>
      </c>
      <c r="F213" s="52">
        <v>45</v>
      </c>
      <c r="G213" s="52">
        <f>F213*H213</f>
        <v>8415</v>
      </c>
      <c r="H213" s="49">
        <v>187</v>
      </c>
      <c r="I213" s="69"/>
      <c r="J213" t="s" s="54">
        <v>409</v>
      </c>
      <c r="K213" s="55"/>
      <c r="M213" s="56">
        <v>50</v>
      </c>
      <c r="N213" s="56">
        <f>M213*(0.15)+M213</f>
        <v>57.5</v>
      </c>
      <c r="O213" s="56">
        <f>M213*H213</f>
        <v>9350</v>
      </c>
      <c r="P213" s="56">
        <f>H213*N213</f>
        <v>10752.5</v>
      </c>
    </row>
    <row r="214" s="30" customFormat="1" ht="165" customHeight="1" hidden="1">
      <c r="A214" t="s" s="48">
        <v>410</v>
      </c>
      <c r="B214" s="49">
        <v>100</v>
      </c>
      <c r="E214" s="51">
        <f>D214-H214</f>
        <v>-300</v>
      </c>
      <c r="F214" s="52">
        <v>16</v>
      </c>
      <c r="G214" s="52">
        <f>F214*H214</f>
        <v>4800</v>
      </c>
      <c r="H214" s="80">
        <v>300</v>
      </c>
      <c r="I214" s="69"/>
      <c r="J214" t="s" s="54">
        <v>15</v>
      </c>
      <c r="K214" t="s" s="70">
        <v>403</v>
      </c>
      <c r="M214" s="56">
        <v>14</v>
      </c>
      <c r="N214" s="56">
        <f>M214*(0.15)+M214</f>
        <v>16.1</v>
      </c>
      <c r="O214" s="56">
        <f t="shared" si="316" ref="O214:O221">9300*13.3</f>
        <v>123690</v>
      </c>
      <c r="P214" s="56">
        <f t="shared" si="317" ref="P214:P221">9300*15.3</f>
        <v>142290</v>
      </c>
    </row>
    <row r="215" s="30" customFormat="1" ht="165" customHeight="1">
      <c r="A215" t="s" s="48">
        <v>411</v>
      </c>
      <c r="B215" s="49">
        <v>100</v>
      </c>
      <c r="E215" s="51"/>
      <c r="F215" s="52"/>
      <c r="G215" s="52"/>
      <c r="H215" s="80">
        <v>440</v>
      </c>
      <c r="I215" s="53"/>
      <c r="J215" t="s" s="54">
        <v>412</v>
      </c>
      <c r="K215" s="55"/>
      <c r="L215" s="68"/>
      <c r="M215" s="56">
        <v>15.1</v>
      </c>
      <c r="N215" s="56">
        <f>M215*(0.15)+M215</f>
        <v>17.365</v>
      </c>
      <c r="O215" s="56"/>
      <c r="P215" s="56"/>
    </row>
    <row r="216" s="30" customFormat="1" ht="165" customHeight="1">
      <c r="A216" t="s" s="48">
        <v>413</v>
      </c>
      <c r="B216" s="49">
        <v>100</v>
      </c>
      <c r="E216" s="51"/>
      <c r="F216" s="52"/>
      <c r="G216" s="52"/>
      <c r="H216" s="80">
        <v>277</v>
      </c>
      <c r="I216" s="69"/>
      <c r="J216" t="s" s="54">
        <v>414</v>
      </c>
      <c r="K216" s="55"/>
      <c r="L216" s="68"/>
      <c r="M216" s="56">
        <v>15.1</v>
      </c>
      <c r="N216" s="56">
        <f>M216*(0.15)+M216</f>
        <v>17.365</v>
      </c>
      <c r="O216" s="56"/>
      <c r="P216" s="56"/>
    </row>
    <row r="217" s="30" customFormat="1" ht="165" customHeight="1">
      <c r="A217" t="s" s="57">
        <v>415</v>
      </c>
      <c r="B217" s="58">
        <v>100</v>
      </c>
      <c r="C217" s="60"/>
      <c r="D217" s="60"/>
      <c r="E217" s="61"/>
      <c r="F217" s="62"/>
      <c r="G217" s="62"/>
      <c r="H217" s="96">
        <v>3000</v>
      </c>
      <c r="I217" s="97"/>
      <c r="J217" t="s" s="64">
        <v>416</v>
      </c>
      <c r="K217" s="65"/>
      <c r="L217" s="66"/>
      <c r="M217" s="67">
        <v>22</v>
      </c>
      <c r="N217" s="67">
        <f>M217*(0.15)+M217</f>
        <v>25.3</v>
      </c>
      <c r="O217" s="56"/>
      <c r="P217" s="56"/>
    </row>
    <row r="218" s="30" customFormat="1" ht="165" customHeight="1">
      <c r="A218" t="s" s="57">
        <v>417</v>
      </c>
      <c r="B218" s="58">
        <v>50</v>
      </c>
      <c r="C218" s="60"/>
      <c r="D218" s="60"/>
      <c r="E218" s="61"/>
      <c r="F218" s="62"/>
      <c r="G218" s="62"/>
      <c r="H218" s="96">
        <v>8050</v>
      </c>
      <c r="I218" s="97"/>
      <c r="J218" t="s" s="64">
        <v>418</v>
      </c>
      <c r="K218" s="65"/>
      <c r="L218" s="66"/>
      <c r="M218" s="67">
        <v>31.64</v>
      </c>
      <c r="N218" s="67">
        <f>M218*(0.15)+M218</f>
        <v>36.386</v>
      </c>
      <c r="O218" s="56"/>
      <c r="P218" s="56"/>
    </row>
    <row r="219" s="26" customFormat="1" ht="165" customHeight="1">
      <c r="A219" t="s" s="64">
        <v>419</v>
      </c>
      <c r="B219" s="98">
        <v>50</v>
      </c>
      <c r="C219" s="98">
        <v>1697</v>
      </c>
      <c r="D219" s="65"/>
      <c r="E219" t="s" s="99">
        <v>420</v>
      </c>
      <c r="F219" s="67"/>
      <c r="G219" s="67"/>
      <c r="H219" s="100">
        <v>5240</v>
      </c>
      <c r="I219" s="63"/>
      <c r="J219" t="s" s="64">
        <v>420</v>
      </c>
      <c r="K219" s="65"/>
      <c r="L219" s="101"/>
      <c r="M219" s="67">
        <v>38</v>
      </c>
      <c r="N219" s="67">
        <f>M219*(0.15)+M219</f>
        <v>43.7</v>
      </c>
      <c r="O219" s="56"/>
      <c r="P219" s="56"/>
    </row>
    <row r="220" s="26" customFormat="1" ht="165" customHeight="1">
      <c r="A220" t="s" s="54">
        <v>421</v>
      </c>
      <c r="B220" s="81">
        <v>40</v>
      </c>
      <c r="C220" s="84"/>
      <c r="D220" s="55"/>
      <c r="E220" s="82"/>
      <c r="F220" s="56"/>
      <c r="G220" s="56"/>
      <c r="H220" s="82">
        <v>2574</v>
      </c>
      <c r="I220" s="86"/>
      <c r="J220" t="s" s="54">
        <v>422</v>
      </c>
      <c r="K220" s="55"/>
      <c r="L220" s="55"/>
      <c r="M220" s="56">
        <v>75.90000000000001</v>
      </c>
      <c r="N220" s="56">
        <f>M220*(0.15)+M220</f>
        <v>87.285</v>
      </c>
      <c r="O220" s="56"/>
      <c r="P220" s="56"/>
    </row>
    <row r="221" s="30" customFormat="1" ht="165" customHeight="1">
      <c r="A221" t="s" s="48">
        <v>423</v>
      </c>
      <c r="B221" s="49">
        <v>100</v>
      </c>
      <c r="C221" s="50">
        <v>44327</v>
      </c>
      <c r="D221" s="49">
        <v>8100</v>
      </c>
      <c r="E221" s="51">
        <f>D221-H221</f>
        <v>6494</v>
      </c>
      <c r="F221" s="52">
        <v>8</v>
      </c>
      <c r="G221" s="52">
        <f>F221*H221</f>
        <v>12848</v>
      </c>
      <c r="H221" s="79">
        <v>1606</v>
      </c>
      <c r="I221" s="69"/>
      <c r="J221" t="s" s="54">
        <v>15</v>
      </c>
      <c r="K221" t="s" s="70">
        <v>403</v>
      </c>
      <c r="M221" s="56">
        <v>16</v>
      </c>
      <c r="N221" s="56">
        <f>M221*(0.15)+M221</f>
        <v>18.4</v>
      </c>
      <c r="O221" s="56">
        <f t="shared" si="316"/>
        <v>123690</v>
      </c>
      <c r="P221" s="56">
        <f t="shared" si="317"/>
        <v>142290</v>
      </c>
    </row>
    <row r="222" s="30" customFormat="1" ht="55.5" customHeight="1" hidden="1">
      <c r="A222" t="s" s="48">
        <v>424</v>
      </c>
      <c r="B222" s="49">
        <v>30</v>
      </c>
      <c r="E222" s="51">
        <f>D222-H222</f>
        <v>0</v>
      </c>
      <c r="F222" s="52"/>
      <c r="G222" s="52">
        <f>F222*H222</f>
        <v>0</v>
      </c>
      <c r="I222" s="69"/>
      <c r="J222" t="s" s="54">
        <v>425</v>
      </c>
      <c r="K222" t="s" s="70">
        <v>403</v>
      </c>
      <c r="M222" s="56">
        <v>140</v>
      </c>
      <c r="N222" s="56">
        <f>M222*(0.15)+M222</f>
        <v>161</v>
      </c>
      <c r="O222" s="56">
        <f>M222*H222</f>
        <v>0</v>
      </c>
      <c r="P222" s="56">
        <f>H222*N222</f>
        <v>0</v>
      </c>
    </row>
    <row r="223" s="26" customFormat="1" ht="165" customHeight="1">
      <c r="A223" t="s" s="54">
        <v>426</v>
      </c>
      <c r="B223" s="81">
        <v>100</v>
      </c>
      <c r="C223" s="84">
        <v>44706</v>
      </c>
      <c r="D223" s="81">
        <v>5000</v>
      </c>
      <c r="E223" s="82">
        <f>D223-H223</f>
        <v>1902</v>
      </c>
      <c r="F223" s="56">
        <v>11.6</v>
      </c>
      <c r="G223" s="56">
        <f>F223*H223</f>
        <v>35936.8</v>
      </c>
      <c r="H223" s="82">
        <v>3098</v>
      </c>
      <c r="J223" t="s" s="54">
        <v>427</v>
      </c>
      <c r="K223" s="55"/>
      <c r="L223" s="55"/>
      <c r="M223" s="56">
        <v>27.3</v>
      </c>
      <c r="N223" s="56">
        <f>M223*(0.15)+M223</f>
        <v>31.395</v>
      </c>
      <c r="O223" s="56"/>
      <c r="P223" s="56"/>
    </row>
    <row r="224" s="26" customFormat="1" ht="165" customHeight="1">
      <c r="A224" t="s" s="54">
        <v>428</v>
      </c>
      <c r="B224" s="81">
        <v>100</v>
      </c>
      <c r="C224" s="84">
        <v>44706</v>
      </c>
      <c r="D224" s="81">
        <v>5000</v>
      </c>
      <c r="E224" s="82">
        <f>D224-H224</f>
        <v>3000</v>
      </c>
      <c r="F224" s="56">
        <v>11.6</v>
      </c>
      <c r="G224" s="56">
        <f>F224*H224</f>
        <v>23200</v>
      </c>
      <c r="H224" s="82">
        <v>2000</v>
      </c>
      <c r="J224" t="s" s="54">
        <v>427</v>
      </c>
      <c r="K224" s="55"/>
      <c r="L224" s="55"/>
      <c r="M224" s="56">
        <v>27.3</v>
      </c>
      <c r="N224" s="56">
        <f>M224*(0.15)+M224</f>
        <v>31.395</v>
      </c>
      <c r="O224" s="56"/>
      <c r="P224" s="56"/>
    </row>
    <row r="225" s="26" customFormat="1" ht="165" customHeight="1">
      <c r="A225" t="s" s="64">
        <v>429</v>
      </c>
      <c r="B225" s="98">
        <v>100</v>
      </c>
      <c r="C225" s="102"/>
      <c r="D225" s="65"/>
      <c r="E225" s="103"/>
      <c r="F225" s="67"/>
      <c r="G225" s="67"/>
      <c r="H225" s="103">
        <v>17220</v>
      </c>
      <c r="I225" s="63"/>
      <c r="J225" t="s" s="64">
        <v>430</v>
      </c>
      <c r="K225" s="65"/>
      <c r="L225" s="65"/>
      <c r="M225" s="67">
        <v>11.8</v>
      </c>
      <c r="N225" s="67">
        <f>M225*(0.15)+M225</f>
        <v>13.57</v>
      </c>
      <c r="O225" s="56"/>
      <c r="P225" s="56"/>
    </row>
    <row r="226" s="30" customFormat="1" ht="165" customHeight="1">
      <c r="A226" t="s" s="48">
        <v>431</v>
      </c>
      <c r="B226" s="49">
        <v>100</v>
      </c>
      <c r="C226" s="50">
        <v>44686</v>
      </c>
      <c r="D226" s="49">
        <v>5000</v>
      </c>
      <c r="E226" s="51">
        <f>D226-H226</f>
        <v>4860</v>
      </c>
      <c r="F226" s="52">
        <v>12.2</v>
      </c>
      <c r="G226" s="52">
        <f>F226*H226</f>
        <v>1708</v>
      </c>
      <c r="H226" s="51">
        <v>140</v>
      </c>
      <c r="I226" s="53"/>
      <c r="J226" t="s" s="54">
        <v>432</v>
      </c>
      <c r="K226" s="55"/>
      <c r="M226" s="56">
        <v>33.1</v>
      </c>
      <c r="N226" s="56">
        <f>M226*(0.15)+M226</f>
        <v>38.065</v>
      </c>
      <c r="O226" s="56"/>
      <c r="P226" s="56"/>
    </row>
    <row r="227" s="30" customFormat="1" ht="165" customHeight="1">
      <c r="A227" t="s" s="48">
        <v>433</v>
      </c>
      <c r="B227" s="49">
        <v>80</v>
      </c>
      <c r="C227" s="50">
        <v>44467</v>
      </c>
      <c r="D227" s="49">
        <v>2400</v>
      </c>
      <c r="E227" s="51">
        <f>D227-H227</f>
        <v>2330</v>
      </c>
      <c r="F227" s="52">
        <v>7.8</v>
      </c>
      <c r="G227" s="52">
        <f>F227*H227</f>
        <v>546</v>
      </c>
      <c r="H227" s="79">
        <v>70</v>
      </c>
      <c r="I227" s="69"/>
      <c r="J227" t="s" s="54">
        <v>434</v>
      </c>
      <c r="K227" t="s" s="70">
        <v>403</v>
      </c>
      <c r="M227" s="56">
        <v>18</v>
      </c>
      <c r="N227" s="56">
        <f>M227*(0.15)+M227</f>
        <v>20.7</v>
      </c>
      <c r="O227" s="56">
        <f>M227*H227</f>
        <v>1260</v>
      </c>
      <c r="P227" s="56">
        <f>H227*N227</f>
        <v>1449</v>
      </c>
    </row>
    <row r="228" s="30" customFormat="1" ht="27.75" customHeight="1" hidden="1">
      <c r="A228" t="s" s="48">
        <v>429</v>
      </c>
      <c r="B228" s="49">
        <v>50</v>
      </c>
      <c r="E228" s="51">
        <f>D228-H228</f>
        <v>-765</v>
      </c>
      <c r="F228" s="52">
        <v>11</v>
      </c>
      <c r="G228" s="52">
        <f>F228*H228</f>
        <v>8415</v>
      </c>
      <c r="H228" s="49">
        <v>765</v>
      </c>
      <c r="I228" s="69"/>
      <c r="J228" t="s" s="54">
        <v>435</v>
      </c>
      <c r="K228" t="s" s="70">
        <v>403</v>
      </c>
      <c r="M228" s="56">
        <v>10</v>
      </c>
      <c r="N228" s="56">
        <f>M228*(0.15)+M228</f>
        <v>11.5</v>
      </c>
      <c r="O228" s="56">
        <f>M228*H228</f>
        <v>7650</v>
      </c>
      <c r="P228" s="56">
        <f>H228*N228</f>
        <v>8797.5</v>
      </c>
    </row>
    <row r="229" s="30" customFormat="1" ht="159.95" customHeight="1">
      <c r="A229" t="s" s="75">
        <v>436</v>
      </c>
      <c r="B229" s="49">
        <v>80</v>
      </c>
      <c r="C229" s="50">
        <v>44623</v>
      </c>
      <c r="D229" s="49">
        <v>2000</v>
      </c>
      <c r="E229" s="51">
        <f>D229-H229</f>
        <v>1180</v>
      </c>
      <c r="F229" s="52">
        <v>27</v>
      </c>
      <c r="G229" s="52">
        <f>F229*H229</f>
        <v>22140</v>
      </c>
      <c r="H229" s="51">
        <v>820</v>
      </c>
      <c r="I229" s="69"/>
      <c r="J229" t="s" s="54">
        <f>UPPER("kit luminÁria de led sem fio com 3 spots")</f>
        <v>437</v>
      </c>
      <c r="K229" s="55"/>
      <c r="M229" s="56">
        <v>35</v>
      </c>
      <c r="N229" s="56">
        <f>M229+M229*(0.15)</f>
        <v>40.25</v>
      </c>
      <c r="O229" s="56">
        <f>M229*H229</f>
        <v>28700</v>
      </c>
      <c r="P229" s="56">
        <f>H229*N229</f>
        <v>33005</v>
      </c>
    </row>
    <row r="230" s="26" customFormat="1" ht="159.95" customHeight="1">
      <c r="A230" t="s" s="70">
        <v>438</v>
      </c>
      <c r="B230" s="81">
        <v>120</v>
      </c>
      <c r="C230" s="84"/>
      <c r="D230" s="55"/>
      <c r="E230" s="82"/>
      <c r="F230" s="56"/>
      <c r="G230" s="56"/>
      <c r="H230" s="82">
        <v>2880</v>
      </c>
      <c r="J230" t="s" s="54">
        <v>439</v>
      </c>
      <c r="K230" s="55"/>
      <c r="L230" s="55"/>
      <c r="M230" s="56">
        <v>31.625</v>
      </c>
      <c r="N230" s="56">
        <f>M230+M230*(0.15)</f>
        <v>36.36875</v>
      </c>
      <c r="O230" s="56"/>
      <c r="P230" s="56"/>
    </row>
    <row r="231" s="30" customFormat="1" ht="165" customHeight="1">
      <c r="A231" t="s" s="48">
        <v>440</v>
      </c>
      <c r="B231" s="49">
        <v>200</v>
      </c>
      <c r="C231" s="50">
        <v>44257</v>
      </c>
      <c r="D231" s="49">
        <v>7225</v>
      </c>
      <c r="E231" s="51">
        <f>D231-H231</f>
        <v>5626</v>
      </c>
      <c r="F231" s="52">
        <v>5</v>
      </c>
      <c r="G231" s="52">
        <f>F231*H231</f>
        <v>7995</v>
      </c>
      <c r="H231" s="79">
        <v>1599</v>
      </c>
      <c r="I231" s="69"/>
      <c r="J231" t="s" s="54">
        <v>441</v>
      </c>
      <c r="K231" t="s" s="70">
        <v>403</v>
      </c>
      <c r="L231" t="s" s="48">
        <v>442</v>
      </c>
      <c r="M231" s="56">
        <v>10</v>
      </c>
      <c r="N231" s="56">
        <f>M231*(0.15)+M231</f>
        <v>11.5</v>
      </c>
      <c r="O231" s="56">
        <f>7360*10</f>
        <v>73600</v>
      </c>
      <c r="P231" s="56">
        <f>7360*11.5</f>
        <v>84640</v>
      </c>
    </row>
    <row r="232" s="26" customFormat="1" ht="165" customHeight="1">
      <c r="A232" t="s" s="54">
        <v>443</v>
      </c>
      <c r="B232" s="81">
        <v>140</v>
      </c>
      <c r="C232" s="84">
        <v>363</v>
      </c>
      <c r="D232" s="55"/>
      <c r="E232" t="s" s="70">
        <v>444</v>
      </c>
      <c r="F232" s="56"/>
      <c r="G232" s="56"/>
      <c r="H232" s="83">
        <v>1500</v>
      </c>
      <c r="J232" t="s" s="54">
        <v>444</v>
      </c>
      <c r="K232" s="55"/>
      <c r="L232" t="s" s="54">
        <v>445</v>
      </c>
      <c r="M232" s="56">
        <v>18</v>
      </c>
      <c r="N232" s="56">
        <f>M232*(0.15)+M232</f>
        <v>20.7</v>
      </c>
      <c r="O232" s="56"/>
      <c r="P232" s="56"/>
    </row>
    <row r="233" s="30" customFormat="1" ht="165" customHeight="1">
      <c r="A233" t="s" s="48">
        <v>446</v>
      </c>
      <c r="B233" s="49">
        <v>100</v>
      </c>
      <c r="C233" s="50">
        <v>44778</v>
      </c>
      <c r="D233" s="49">
        <v>1500</v>
      </c>
      <c r="E233" s="51">
        <f>D233-H233</f>
        <v>599</v>
      </c>
      <c r="F233" s="52">
        <v>13</v>
      </c>
      <c r="G233" s="52">
        <f>F233*H233</f>
        <v>11713</v>
      </c>
      <c r="H233" s="79">
        <v>901</v>
      </c>
      <c r="I233" s="53"/>
      <c r="J233" t="s" s="54">
        <v>447</v>
      </c>
      <c r="K233" s="55"/>
      <c r="L233" t="s" s="48">
        <v>448</v>
      </c>
      <c r="M233" s="56">
        <v>33</v>
      </c>
      <c r="N233" s="56">
        <f>M233*(0.15)+M233</f>
        <v>37.95</v>
      </c>
      <c r="O233" s="56"/>
      <c r="P233" s="56"/>
    </row>
    <row r="234" s="30" customFormat="1" ht="165" customHeight="1">
      <c r="A234" t="s" s="48">
        <v>449</v>
      </c>
      <c r="B234" s="49">
        <v>30</v>
      </c>
      <c r="C234" s="50">
        <v>44237</v>
      </c>
      <c r="D234" s="49">
        <v>1460</v>
      </c>
      <c r="E234" s="51">
        <f>D234-H234</f>
        <v>650</v>
      </c>
      <c r="F234" s="52">
        <v>13</v>
      </c>
      <c r="G234" s="52">
        <f>F234*H234</f>
        <v>10530</v>
      </c>
      <c r="H234" s="79">
        <v>810</v>
      </c>
      <c r="I234" s="69"/>
      <c r="J234" t="s" s="54">
        <v>450</v>
      </c>
      <c r="K234" s="55"/>
      <c r="M234" s="56">
        <v>35</v>
      </c>
      <c r="N234" s="56">
        <f>M234*(0.15)+M234</f>
        <v>40.25</v>
      </c>
      <c r="O234" s="56"/>
      <c r="P234" s="56"/>
    </row>
    <row r="235" s="30" customFormat="1" ht="165" customHeight="1">
      <c r="A235" t="s" s="48">
        <v>451</v>
      </c>
      <c r="B235" s="49">
        <v>100</v>
      </c>
      <c r="C235" s="50">
        <v>44456</v>
      </c>
      <c r="D235" s="49">
        <v>1000</v>
      </c>
      <c r="E235" s="51">
        <f>D235-H235</f>
        <v>531</v>
      </c>
      <c r="F235" s="52">
        <v>13</v>
      </c>
      <c r="G235" s="52">
        <f>F235*H235</f>
        <v>6097</v>
      </c>
      <c r="H235" s="49">
        <v>469</v>
      </c>
      <c r="I235" s="53"/>
      <c r="J235" t="s" s="54">
        <v>452</v>
      </c>
      <c r="K235" t="s" s="70">
        <v>403</v>
      </c>
      <c r="M235" s="56">
        <v>30.5</v>
      </c>
      <c r="N235" s="56">
        <f>M235*(0.15)+M235</f>
        <v>35.075</v>
      </c>
      <c r="O235" s="56">
        <f>M235*H235</f>
        <v>14304.5</v>
      </c>
      <c r="P235" s="56">
        <f>H235*N235</f>
        <v>16450.175</v>
      </c>
    </row>
    <row r="236" s="30" customFormat="1" ht="165" customHeight="1">
      <c r="A236" t="s" s="48">
        <v>453</v>
      </c>
      <c r="B236" s="49">
        <v>30</v>
      </c>
      <c r="C236" s="50">
        <v>44456</v>
      </c>
      <c r="D236" s="49">
        <v>840</v>
      </c>
      <c r="E236" s="51">
        <f>D236-H236</f>
        <v>780</v>
      </c>
      <c r="F236" s="52">
        <v>15</v>
      </c>
      <c r="G236" s="52">
        <f>F236*H236</f>
        <v>900</v>
      </c>
      <c r="H236" s="79">
        <v>60</v>
      </c>
      <c r="I236" s="53"/>
      <c r="J236" t="s" s="54">
        <v>454</v>
      </c>
      <c r="K236" t="s" s="70">
        <v>403</v>
      </c>
      <c r="M236" s="56">
        <v>70.5</v>
      </c>
      <c r="N236" s="56">
        <f>M236*(0.15)+M236</f>
        <v>81.075</v>
      </c>
      <c r="O236" s="56">
        <f>M236*H236</f>
        <v>4230</v>
      </c>
      <c r="P236" s="56">
        <f>H236*N236</f>
        <v>4864.5</v>
      </c>
    </row>
    <row r="237" s="30" customFormat="1" ht="165" customHeight="1">
      <c r="A237" t="s" s="48">
        <v>455</v>
      </c>
      <c r="B237" t="s" s="75">
        <v>456</v>
      </c>
      <c r="C237" s="50">
        <v>44456</v>
      </c>
      <c r="D237" s="49">
        <v>1000</v>
      </c>
      <c r="E237" s="51">
        <f>D237-H237</f>
        <v>500</v>
      </c>
      <c r="F237" s="52">
        <v>17</v>
      </c>
      <c r="G237" s="52">
        <f>F237*H237</f>
        <v>8500</v>
      </c>
      <c r="H237" s="49">
        <v>500</v>
      </c>
      <c r="I237" s="69"/>
      <c r="J237" t="s" s="54">
        <v>457</v>
      </c>
      <c r="K237" t="s" s="70">
        <v>403</v>
      </c>
      <c r="M237" s="56">
        <v>81</v>
      </c>
      <c r="N237" s="56">
        <f>M237*(0.15)+M237</f>
        <v>93.15000000000001</v>
      </c>
      <c r="O237" s="56">
        <f>M237*H237</f>
        <v>40500</v>
      </c>
      <c r="P237" s="56">
        <f>H237*N237</f>
        <v>46575</v>
      </c>
    </row>
    <row r="238" s="30" customFormat="1" ht="55.5" customHeight="1" hidden="1">
      <c r="A238" t="s" s="48">
        <v>458</v>
      </c>
      <c r="B238" s="49">
        <v>20</v>
      </c>
      <c r="E238" s="51">
        <f>D238-H238</f>
        <v>-24</v>
      </c>
      <c r="F238" s="52"/>
      <c r="G238" s="52">
        <f>F238*H238</f>
        <v>0</v>
      </c>
      <c r="H238" s="80">
        <v>24</v>
      </c>
      <c r="I238" s="69"/>
      <c r="J238" t="s" s="54">
        <v>459</v>
      </c>
      <c r="K238" s="55"/>
      <c r="M238" s="56">
        <v>150</v>
      </c>
      <c r="N238" s="56">
        <f>M238*(0.15)+M238</f>
        <v>172.5</v>
      </c>
      <c r="O238" s="56">
        <f>M238*H238</f>
        <v>3600</v>
      </c>
      <c r="P238" s="56">
        <f>H238*N238</f>
        <v>4140</v>
      </c>
    </row>
    <row r="239" s="30" customFormat="1" ht="165" customHeight="1">
      <c r="A239" t="s" s="48">
        <v>460</v>
      </c>
      <c r="B239" s="49">
        <v>10</v>
      </c>
      <c r="C239" s="50">
        <v>44088</v>
      </c>
      <c r="D239" s="49">
        <v>1150</v>
      </c>
      <c r="E239" s="51">
        <f>D239-H239</f>
        <v>1140</v>
      </c>
      <c r="F239" s="52">
        <v>28</v>
      </c>
      <c r="G239" s="52">
        <f>F239*H239</f>
        <v>280</v>
      </c>
      <c r="H239" s="80">
        <v>10</v>
      </c>
      <c r="I239" s="69"/>
      <c r="J239" t="s" s="54">
        <v>103</v>
      </c>
      <c r="K239" s="55"/>
      <c r="M239" s="56">
        <v>140</v>
      </c>
      <c r="N239" s="56">
        <f>M239*(0.15)+M239</f>
        <v>161</v>
      </c>
      <c r="O239" s="56">
        <f>M239*H239</f>
        <v>1400</v>
      </c>
      <c r="P239" s="56">
        <f>H239*N239</f>
        <v>1610</v>
      </c>
    </row>
    <row r="240" s="30" customFormat="1" ht="165" customHeight="1" hidden="1">
      <c r="A240" t="s" s="48">
        <v>461</v>
      </c>
      <c r="B240" s="49">
        <v>10</v>
      </c>
      <c r="E240" s="51">
        <f>D240-H240</f>
        <v>-20</v>
      </c>
      <c r="F240" s="52"/>
      <c r="G240" s="52">
        <f>F240*H240</f>
        <v>0</v>
      </c>
      <c r="H240" s="80">
        <v>20</v>
      </c>
      <c r="I240" s="69"/>
      <c r="J240" t="s" s="54">
        <v>103</v>
      </c>
      <c r="K240" t="s" s="70">
        <v>403</v>
      </c>
      <c r="M240" s="56">
        <v>140</v>
      </c>
      <c r="N240" s="56">
        <f>M240*(0.15)+M240</f>
        <v>161</v>
      </c>
      <c r="O240" s="56">
        <f>M240*H240</f>
        <v>2800</v>
      </c>
      <c r="P240" s="56">
        <f>H240*N240</f>
        <v>3220</v>
      </c>
    </row>
    <row r="241" s="30" customFormat="1" ht="165" customHeight="1">
      <c r="A241" t="s" s="48">
        <v>462</v>
      </c>
      <c r="B241" s="49">
        <v>40</v>
      </c>
      <c r="C241" s="50">
        <v>44456</v>
      </c>
      <c r="D241" s="49">
        <v>1040</v>
      </c>
      <c r="E241" s="51">
        <f>D241-H241</f>
        <v>940</v>
      </c>
      <c r="F241" s="52">
        <v>26</v>
      </c>
      <c r="G241" s="52">
        <f>F241*H241</f>
        <v>2600</v>
      </c>
      <c r="H241" s="79">
        <v>100</v>
      </c>
      <c r="I241" s="53"/>
      <c r="J241" t="s" s="54">
        <v>463</v>
      </c>
      <c r="K241" t="s" s="70">
        <v>403</v>
      </c>
      <c r="M241" s="56">
        <v>105</v>
      </c>
      <c r="N241" s="56">
        <f>M241*(0.15)+M241</f>
        <v>120.75</v>
      </c>
      <c r="O241" s="56">
        <f>M241*H241</f>
        <v>10500</v>
      </c>
      <c r="P241" s="56">
        <f>H241*N241</f>
        <v>12075</v>
      </c>
    </row>
    <row r="242" s="30" customFormat="1" ht="27.75" customHeight="1" hidden="1">
      <c r="A242" t="s" s="75">
        <v>464</v>
      </c>
      <c r="B242" s="49">
        <v>20</v>
      </c>
      <c r="E242" s="51">
        <f>D242-H242</f>
        <v>-61</v>
      </c>
      <c r="F242" s="52"/>
      <c r="G242" s="52">
        <f>F242*H242</f>
        <v>0</v>
      </c>
      <c r="H242" s="49">
        <v>61</v>
      </c>
      <c r="I242" s="69"/>
      <c r="J242" t="s" s="54">
        <v>465</v>
      </c>
      <c r="K242" s="55"/>
      <c r="M242" s="56">
        <v>80</v>
      </c>
      <c r="N242" s="56">
        <f>M242+M242*(0.15)</f>
        <v>92</v>
      </c>
      <c r="O242" s="56">
        <f>M242*H242</f>
        <v>4880</v>
      </c>
      <c r="P242" s="56">
        <f>H242*N242</f>
        <v>5612</v>
      </c>
    </row>
    <row r="243" s="30" customFormat="1" ht="27.75" customHeight="1" hidden="1">
      <c r="A243" t="s" s="75">
        <v>466</v>
      </c>
      <c r="B243" s="49">
        <v>5</v>
      </c>
      <c r="E243" s="51">
        <f>D243-H243</f>
        <v>-1</v>
      </c>
      <c r="F243" s="52"/>
      <c r="G243" s="52">
        <f>F243*H243</f>
        <v>0</v>
      </c>
      <c r="H243" s="49">
        <v>1</v>
      </c>
      <c r="I243" s="69"/>
      <c r="J243" t="s" s="54">
        <f>UPPER("Ring Light 18 polegadas")</f>
        <v>467</v>
      </c>
      <c r="K243" s="55"/>
      <c r="M243" s="56">
        <v>300</v>
      </c>
      <c r="N243" s="56">
        <f>M243+M243*(0.15)</f>
        <v>345</v>
      </c>
      <c r="O243" s="56">
        <f>M243*H243</f>
        <v>300</v>
      </c>
      <c r="P243" s="56">
        <f>H243*N243</f>
        <v>345</v>
      </c>
    </row>
    <row r="244" s="30" customFormat="1" ht="55.5" customHeight="1" hidden="1">
      <c r="A244" t="s" s="48">
        <v>468</v>
      </c>
      <c r="B244" s="49">
        <v>30</v>
      </c>
      <c r="E244" s="51">
        <f>D244-H244</f>
        <v>-20</v>
      </c>
      <c r="F244" s="52"/>
      <c r="G244" s="52">
        <f>F244*H244</f>
        <v>0</v>
      </c>
      <c r="H244" s="49">
        <v>20</v>
      </c>
      <c r="I244" s="69"/>
      <c r="J244" t="s" s="54">
        <v>469</v>
      </c>
      <c r="K244" s="55"/>
      <c r="M244" s="56">
        <v>17</v>
      </c>
      <c r="N244" s="56">
        <f>M244*(0.15)+M244</f>
        <v>19.55</v>
      </c>
      <c r="O244" s="56">
        <f>M244*H244</f>
        <v>340</v>
      </c>
      <c r="P244" s="56">
        <f>H244*N244</f>
        <v>391</v>
      </c>
    </row>
    <row r="245" s="30" customFormat="1" ht="165" customHeight="1">
      <c r="A245" t="s" s="48">
        <v>470</v>
      </c>
      <c r="B245" s="49">
        <v>20</v>
      </c>
      <c r="C245" s="50">
        <v>44203</v>
      </c>
      <c r="D245" s="49">
        <v>200</v>
      </c>
      <c r="E245" s="51">
        <f>D245-H245</f>
        <v>46</v>
      </c>
      <c r="F245" s="52">
        <v>45</v>
      </c>
      <c r="G245" s="52">
        <f>F245*H245</f>
        <v>6930</v>
      </c>
      <c r="H245" s="49">
        <v>154</v>
      </c>
      <c r="I245" s="69"/>
      <c r="J245" t="s" s="54">
        <v>471</v>
      </c>
      <c r="K245" t="s" s="70">
        <v>403</v>
      </c>
      <c r="M245" s="56">
        <v>90</v>
      </c>
      <c r="N245" s="56">
        <f>M245*(0.15)+M245</f>
        <v>103.5</v>
      </c>
      <c r="O245" s="56">
        <f>M245*H245</f>
        <v>13860</v>
      </c>
      <c r="P245" s="56">
        <f>H245*N245</f>
        <v>15939</v>
      </c>
    </row>
    <row r="246" s="30" customFormat="1" ht="165" customHeight="1">
      <c r="A246" t="s" s="48">
        <v>472</v>
      </c>
      <c r="B246" s="49">
        <v>30</v>
      </c>
      <c r="C246" s="50">
        <v>44497</v>
      </c>
      <c r="D246" s="49">
        <v>90</v>
      </c>
      <c r="E246" s="51">
        <f>D246-H246</f>
        <v>60</v>
      </c>
      <c r="F246" s="52">
        <v>70</v>
      </c>
      <c r="G246" s="52">
        <f>H246*F246</f>
        <v>2100</v>
      </c>
      <c r="H246" s="51">
        <v>30</v>
      </c>
      <c r="I246" s="53"/>
      <c r="J246" t="s" s="54">
        <v>473</v>
      </c>
      <c r="K246" s="55"/>
      <c r="M246" s="56">
        <v>180</v>
      </c>
      <c r="N246" s="56">
        <f>M246*(0.15)+M246</f>
        <v>207</v>
      </c>
      <c r="O246" s="56"/>
      <c r="P246" s="56"/>
    </row>
    <row r="247" s="26" customFormat="1" ht="165" customHeight="1">
      <c r="A247" t="s" s="54">
        <v>474</v>
      </c>
      <c r="B247" s="81">
        <v>36</v>
      </c>
      <c r="C247" s="84"/>
      <c r="D247" s="55"/>
      <c r="E247" s="82"/>
      <c r="F247" s="56"/>
      <c r="G247" s="56"/>
      <c r="H247" s="82">
        <v>1641</v>
      </c>
      <c r="I247" s="86"/>
      <c r="J247" t="s" s="54">
        <v>475</v>
      </c>
      <c r="K247" s="55"/>
      <c r="L247" t="s" s="54">
        <v>476</v>
      </c>
      <c r="M247" s="56">
        <v>75.90000000000001</v>
      </c>
      <c r="N247" s="56">
        <f>M247*(0.15)+M247</f>
        <v>87.285</v>
      </c>
      <c r="O247" s="56"/>
      <c r="P247" s="56"/>
    </row>
    <row r="248" s="30" customFormat="1" ht="165" customHeight="1">
      <c r="A248" t="s" s="57">
        <v>477</v>
      </c>
      <c r="B248" s="58">
        <v>48</v>
      </c>
      <c r="C248" s="59">
        <v>44778</v>
      </c>
      <c r="D248" s="58">
        <v>11398</v>
      </c>
      <c r="E248" s="61">
        <f>D248-H248</f>
        <v>5098</v>
      </c>
      <c r="F248" s="62">
        <v>11.2</v>
      </c>
      <c r="G248" s="62">
        <f>F248*H248</f>
        <v>70560</v>
      </c>
      <c r="H248" s="104">
        <v>6300</v>
      </c>
      <c r="I248" s="63"/>
      <c r="J248" t="s" s="64">
        <v>478</v>
      </c>
      <c r="K248" s="65"/>
      <c r="L248" t="s" s="57">
        <v>479</v>
      </c>
      <c r="M248" s="67">
        <v>25.96</v>
      </c>
      <c r="N248" s="67">
        <f>M248*(0.15)+M248</f>
        <v>29.854</v>
      </c>
      <c r="O248" s="56">
        <f>M248*H248</f>
        <v>163548</v>
      </c>
      <c r="P248" s="56">
        <f>H248*N248</f>
        <v>188080.2</v>
      </c>
    </row>
    <row r="249" s="30" customFormat="1" ht="165" customHeight="1">
      <c r="A249" t="s" s="48">
        <v>480</v>
      </c>
      <c r="B249" s="49">
        <v>30</v>
      </c>
      <c r="C249" s="50">
        <v>44187</v>
      </c>
      <c r="D249" s="49">
        <v>900</v>
      </c>
      <c r="E249" s="51">
        <f>D249-H249</f>
        <v>391</v>
      </c>
      <c r="F249" s="52">
        <v>18</v>
      </c>
      <c r="G249" s="52">
        <f>F249*H249</f>
        <v>9162</v>
      </c>
      <c r="H249" s="49">
        <v>509</v>
      </c>
      <c r="I249" s="69"/>
      <c r="J249" t="s" s="54">
        <v>481</v>
      </c>
      <c r="K249" t="s" s="70">
        <v>403</v>
      </c>
      <c r="L249" t="s" s="48">
        <v>482</v>
      </c>
      <c r="M249" s="56">
        <v>45</v>
      </c>
      <c r="N249" s="56">
        <f>M249*(0.15)+M249</f>
        <v>51.75</v>
      </c>
      <c r="O249" s="56">
        <f>M249*H249</f>
        <v>22905</v>
      </c>
      <c r="P249" s="56">
        <f>H249*N249</f>
        <v>26340.75</v>
      </c>
    </row>
    <row r="250" s="30" customFormat="1" ht="27.75" customHeight="1" hidden="1">
      <c r="A250" t="s" s="105">
        <v>483</v>
      </c>
      <c r="B250" s="106">
        <v>36</v>
      </c>
      <c r="C250" s="107"/>
      <c r="D250" s="107"/>
      <c r="E250" s="51">
        <f>D250-H250</f>
        <v>-36</v>
      </c>
      <c r="F250" s="108"/>
      <c r="G250" s="52">
        <f>F250*H250</f>
        <v>0</v>
      </c>
      <c r="H250" s="106">
        <v>36</v>
      </c>
      <c r="I250" s="109"/>
      <c r="J250" t="s" s="105">
        <v>484</v>
      </c>
      <c r="K250" t="s" s="110">
        <v>403</v>
      </c>
      <c r="L250" s="107"/>
      <c r="M250" s="108">
        <v>50</v>
      </c>
      <c r="N250" s="108">
        <f>M250*(0.15)+M250</f>
        <v>57.5</v>
      </c>
      <c r="O250" s="56">
        <f>M250*H250</f>
        <v>1800</v>
      </c>
      <c r="P250" s="56">
        <f>H250*N250</f>
        <v>2070</v>
      </c>
    </row>
    <row r="251" s="30" customFormat="1" ht="27.75" customHeight="1" hidden="1">
      <c r="A251" t="s" s="48">
        <v>485</v>
      </c>
      <c r="B251" s="49">
        <v>24</v>
      </c>
      <c r="E251" s="51">
        <f>D251-H251</f>
        <v>-48</v>
      </c>
      <c r="F251" s="52"/>
      <c r="G251" s="52">
        <f>F251*H251</f>
        <v>0</v>
      </c>
      <c r="H251" s="49">
        <v>48</v>
      </c>
      <c r="I251" s="69"/>
      <c r="J251" t="s" s="54">
        <v>486</v>
      </c>
      <c r="K251" t="s" s="70">
        <v>403</v>
      </c>
      <c r="M251" s="56">
        <v>80</v>
      </c>
      <c r="N251" s="56">
        <f>M251*(0.15)+M251</f>
        <v>92</v>
      </c>
      <c r="O251" s="56">
        <f>M251*H251</f>
        <v>3840</v>
      </c>
      <c r="P251" s="56">
        <f>H251*N251</f>
        <v>4416</v>
      </c>
    </row>
    <row r="252" s="30" customFormat="1" ht="27.75" customHeight="1" hidden="1">
      <c r="A252" t="s" s="48">
        <v>487</v>
      </c>
      <c r="B252" s="49">
        <v>60</v>
      </c>
      <c r="E252" s="51">
        <f>D252-H252</f>
        <v>-50</v>
      </c>
      <c r="F252" s="52"/>
      <c r="G252" s="52">
        <f>F252*H252</f>
        <v>0</v>
      </c>
      <c r="H252" s="49">
        <v>50</v>
      </c>
      <c r="I252" s="69"/>
      <c r="J252" t="s" s="54">
        <v>488</v>
      </c>
      <c r="K252" t="s" s="70">
        <v>489</v>
      </c>
      <c r="M252" s="56">
        <v>60</v>
      </c>
      <c r="N252" s="56">
        <f>M252*(0.15)+M252</f>
        <v>69</v>
      </c>
      <c r="O252" s="56">
        <f>M252*H252</f>
        <v>3000</v>
      </c>
      <c r="P252" s="56">
        <f>H252*N252</f>
        <v>3450</v>
      </c>
    </row>
    <row r="253" s="30" customFormat="1" ht="165" customHeight="1">
      <c r="A253" t="s" s="48">
        <v>490</v>
      </c>
      <c r="B253" s="49">
        <v>24</v>
      </c>
      <c r="C253" s="50">
        <v>44778</v>
      </c>
      <c r="D253" s="49">
        <v>1920</v>
      </c>
      <c r="E253" s="51">
        <f>D253-H253</f>
        <v>1042</v>
      </c>
      <c r="F253" s="52">
        <v>20</v>
      </c>
      <c r="G253" s="52">
        <f>F253*H253</f>
        <v>17560</v>
      </c>
      <c r="H253" s="49">
        <v>878</v>
      </c>
      <c r="I253" s="69"/>
      <c r="J253" t="s" s="54">
        <v>491</v>
      </c>
      <c r="K253" s="81">
        <v>50</v>
      </c>
      <c r="M253" s="56">
        <v>54.45</v>
      </c>
      <c r="N253" s="56">
        <f>M253*(0.15)+M253</f>
        <v>62.6175</v>
      </c>
      <c r="O253" s="56">
        <f>M253*H253</f>
        <v>47807.1</v>
      </c>
      <c r="P253" s="56">
        <f>H253*N253</f>
        <v>54978.165</v>
      </c>
    </row>
    <row r="254" s="30" customFormat="1" ht="165" customHeight="1">
      <c r="A254" t="s" s="48">
        <v>492</v>
      </c>
      <c r="B254" s="49">
        <v>100</v>
      </c>
      <c r="C254" s="50">
        <v>44244</v>
      </c>
      <c r="D254" s="49">
        <v>2000</v>
      </c>
      <c r="E254" s="51">
        <f>D254-H254</f>
        <v>1000</v>
      </c>
      <c r="F254" s="52">
        <v>12.5</v>
      </c>
      <c r="G254" s="52">
        <f>F254*H254</f>
        <v>12500</v>
      </c>
      <c r="H254" s="51">
        <v>1000</v>
      </c>
      <c r="I254" s="69"/>
      <c r="J254" t="s" s="54">
        <v>493</v>
      </c>
      <c r="M254" s="52">
        <v>25</v>
      </c>
      <c r="N254" s="56">
        <f>M254*(0.15)+M254</f>
        <v>28.75</v>
      </c>
      <c r="O254" s="56">
        <f>M254*H254</f>
        <v>25000</v>
      </c>
      <c r="P254" s="56">
        <f>H254*N254</f>
        <v>28750</v>
      </c>
    </row>
    <row r="255" s="30" customFormat="1" ht="165" customHeight="1">
      <c r="A255" t="s" s="48">
        <v>494</v>
      </c>
      <c r="B255" s="49">
        <v>40</v>
      </c>
      <c r="C255" s="50">
        <v>44295</v>
      </c>
      <c r="D255" s="49">
        <v>3660</v>
      </c>
      <c r="E255" s="51">
        <f>D255-H255</f>
        <v>1292</v>
      </c>
      <c r="F255" s="52">
        <v>20</v>
      </c>
      <c r="G255" s="52">
        <f>F255*H255</f>
        <v>47360</v>
      </c>
      <c r="H255" s="79">
        <v>2368</v>
      </c>
      <c r="I255" s="69"/>
      <c r="J255" t="s" s="54">
        <v>495</v>
      </c>
      <c r="K255" t="s" s="70">
        <v>403</v>
      </c>
      <c r="M255" s="56">
        <v>43</v>
      </c>
      <c r="N255" s="56">
        <f>M255*(0.15)+M255</f>
        <v>49.45</v>
      </c>
      <c r="O255" s="56">
        <f>M255*H255</f>
        <v>101824</v>
      </c>
      <c r="P255" s="56">
        <f>H255*N255</f>
        <v>117097.6</v>
      </c>
    </row>
    <row r="256" s="30" customFormat="1" ht="165" customHeight="1">
      <c r="A256" t="s" s="48">
        <v>496</v>
      </c>
      <c r="B256" s="49">
        <v>30</v>
      </c>
      <c r="C256" s="50">
        <v>44257</v>
      </c>
      <c r="D256" s="49">
        <v>2580</v>
      </c>
      <c r="E256" s="51">
        <f>D256-H256</f>
        <v>1411</v>
      </c>
      <c r="F256" s="52">
        <v>23</v>
      </c>
      <c r="G256" s="52">
        <f>F256*H256</f>
        <v>26887</v>
      </c>
      <c r="H256" s="51">
        <v>1169</v>
      </c>
      <c r="I256" s="69"/>
      <c r="J256" t="s" s="54">
        <v>497</v>
      </c>
      <c r="K256" t="s" s="70">
        <v>403</v>
      </c>
      <c r="M256" s="56">
        <v>53</v>
      </c>
      <c r="N256" s="56">
        <f>M256*(0.15)+M256</f>
        <v>60.95</v>
      </c>
      <c r="O256" s="56">
        <f>M256*H256</f>
        <v>61957</v>
      </c>
      <c r="P256" s="56">
        <f>H256*N256</f>
        <v>71250.55</v>
      </c>
    </row>
    <row r="257" s="26" customFormat="1" ht="165" customHeight="1">
      <c r="A257" t="s" s="54">
        <v>498</v>
      </c>
      <c r="B257" s="81">
        <v>30</v>
      </c>
      <c r="C257" s="84">
        <v>44706</v>
      </c>
      <c r="D257" s="81">
        <v>3000</v>
      </c>
      <c r="E257" s="82">
        <f>D257-H257</f>
        <v>810</v>
      </c>
      <c r="F257" s="56">
        <v>33</v>
      </c>
      <c r="G257" s="56">
        <f>F257*H257</f>
        <v>72270</v>
      </c>
      <c r="H257" s="82">
        <v>2190</v>
      </c>
      <c r="I257" s="86"/>
      <c r="J257" t="s" s="70">
        <v>18</v>
      </c>
      <c r="K257" s="55"/>
      <c r="L257" t="s" s="54">
        <v>499</v>
      </c>
      <c r="M257" s="56">
        <v>76</v>
      </c>
      <c r="N257" s="56">
        <f>M257*(0.15)+M257</f>
        <v>87.40000000000001</v>
      </c>
      <c r="O257" s="56">
        <f>M257*H257</f>
        <v>166440</v>
      </c>
      <c r="P257" s="56">
        <f>H257*N257</f>
        <v>191406</v>
      </c>
    </row>
    <row r="258" s="26" customFormat="1" ht="165" customHeight="1">
      <c r="A258" t="s" s="54">
        <v>500</v>
      </c>
      <c r="B258" s="81">
        <v>20</v>
      </c>
      <c r="C258" s="84">
        <v>320</v>
      </c>
      <c r="D258" s="55"/>
      <c r="E258" s="82"/>
      <c r="F258" s="56"/>
      <c r="G258" s="56"/>
      <c r="H258" s="82">
        <v>2380</v>
      </c>
      <c r="I258" s="86"/>
      <c r="J258" t="s" s="70">
        <v>501</v>
      </c>
      <c r="K258" s="55"/>
      <c r="L258" s="91"/>
      <c r="M258" s="56">
        <v>86</v>
      </c>
      <c r="N258" s="56">
        <v>87.40000000000001</v>
      </c>
      <c r="O258" s="56">
        <v>207480</v>
      </c>
      <c r="P258" s="56">
        <v>238602</v>
      </c>
    </row>
    <row r="259" s="26" customFormat="1" ht="165" customHeight="1">
      <c r="A259" t="s" s="54">
        <v>502</v>
      </c>
      <c r="B259" t="s" s="70">
        <v>503</v>
      </c>
      <c r="C259" s="84">
        <v>44445</v>
      </c>
      <c r="D259" s="81">
        <v>9000</v>
      </c>
      <c r="E259" s="82">
        <f>D259-H259</f>
        <v>8940</v>
      </c>
      <c r="F259" s="56">
        <v>31</v>
      </c>
      <c r="G259" s="56">
        <f>F259*H259</f>
        <v>1860</v>
      </c>
      <c r="H259" s="82">
        <v>60</v>
      </c>
      <c r="I259" s="86"/>
      <c r="J259" t="s" s="54">
        <v>504</v>
      </c>
      <c r="K259" t="s" s="70">
        <v>403</v>
      </c>
      <c r="L259" s="55"/>
      <c r="M259" s="56">
        <v>70</v>
      </c>
      <c r="N259" s="56">
        <v>84.3755</v>
      </c>
      <c r="O259" s="56"/>
      <c r="P259" s="56"/>
    </row>
    <row r="260" s="30" customFormat="1" ht="103.5" customHeight="1">
      <c r="A260" t="s" s="111">
        <v>505</v>
      </c>
      <c r="B260" s="112"/>
      <c r="C260" s="112"/>
      <c r="D260" s="112"/>
      <c r="E260" s="112"/>
      <c r="F260" s="112"/>
      <c r="G260" s="112"/>
      <c r="H260" s="112"/>
      <c r="I260" s="112"/>
      <c r="J260" s="112"/>
      <c r="K260" s="112"/>
      <c r="L260" s="112"/>
      <c r="M260" s="112"/>
      <c r="N260" s="112"/>
      <c r="O260" s="56"/>
      <c r="P260" s="56"/>
    </row>
    <row r="261" s="26" customFormat="1" ht="165" customHeight="1">
      <c r="A261" t="s" s="54">
        <v>506</v>
      </c>
      <c r="B261" s="81">
        <v>100</v>
      </c>
      <c r="C261" s="84">
        <v>44700</v>
      </c>
      <c r="D261" s="81">
        <v>1000</v>
      </c>
      <c r="E261" s="82">
        <f>D261-H261</f>
        <v>299</v>
      </c>
      <c r="F261" s="56">
        <v>13.5</v>
      </c>
      <c r="G261" s="56">
        <f>F261*H261</f>
        <v>9463.5</v>
      </c>
      <c r="H261" s="82">
        <v>701</v>
      </c>
      <c r="I261" s="86"/>
      <c r="J261" t="s" s="54">
        <f>UPPER("Mini câmera de ré")</f>
        <v>507</v>
      </c>
      <c r="K261" s="55"/>
      <c r="L261" s="55"/>
      <c r="M261" s="56">
        <v>33</v>
      </c>
      <c r="N261" s="56">
        <f>M261*(0.15)+M261</f>
        <v>37.95</v>
      </c>
      <c r="O261" s="56"/>
      <c r="P261" s="56"/>
    </row>
    <row r="262" s="26" customFormat="1" ht="165" customHeight="1">
      <c r="A262" t="s" s="54">
        <v>508</v>
      </c>
      <c r="B262" t="s" s="70">
        <v>509</v>
      </c>
      <c r="C262" s="84">
        <v>44706</v>
      </c>
      <c r="D262" s="81">
        <v>2800</v>
      </c>
      <c r="E262" s="82">
        <f>D262-H262</f>
        <v>470</v>
      </c>
      <c r="F262" s="56">
        <v>33</v>
      </c>
      <c r="G262" s="56">
        <f>F262*H262</f>
        <v>76890</v>
      </c>
      <c r="H262" s="82">
        <v>2330</v>
      </c>
      <c r="I262" s="86"/>
      <c r="J262" t="s" s="54">
        <v>510</v>
      </c>
      <c r="K262" s="55"/>
      <c r="L262" t="s" s="54">
        <v>511</v>
      </c>
      <c r="M262" s="56">
        <v>75.59999999999999</v>
      </c>
      <c r="N262" s="56">
        <f>M262*(0.15)+M262</f>
        <v>86.94</v>
      </c>
      <c r="O262" s="56"/>
      <c r="P262" s="56"/>
    </row>
    <row r="263" s="26" customFormat="1" ht="165" customHeight="1">
      <c r="A263" t="s" s="54">
        <v>512</v>
      </c>
      <c r="B263" s="81">
        <v>20</v>
      </c>
      <c r="C263" s="84">
        <v>44700</v>
      </c>
      <c r="D263" s="81">
        <v>300</v>
      </c>
      <c r="E263" s="82">
        <f>D263-H263</f>
        <v>128</v>
      </c>
      <c r="F263" s="56">
        <v>95</v>
      </c>
      <c r="G263" s="56">
        <f>F263*H263</f>
        <v>16340</v>
      </c>
      <c r="H263" s="82">
        <v>172</v>
      </c>
      <c r="I263" s="86"/>
      <c r="J263" t="s" s="54">
        <f>UPPER("Monitor Portátil Lcd                                7 Polegadas                                             Automotivo / Colorido")</f>
        <v>513</v>
      </c>
      <c r="K263" s="55"/>
      <c r="L263" s="55"/>
      <c r="M263" s="56">
        <v>231</v>
      </c>
      <c r="N263" s="56">
        <f>M263*(0.15)+M263</f>
        <v>265.65</v>
      </c>
      <c r="O263" s="56"/>
      <c r="P263" s="56"/>
    </row>
    <row r="264" s="26" customFormat="1" ht="165" customHeight="1">
      <c r="A264" t="s" s="54">
        <v>514</v>
      </c>
      <c r="B264" s="81">
        <v>20</v>
      </c>
      <c r="C264" s="84">
        <v>44719</v>
      </c>
      <c r="D264" s="81">
        <v>500</v>
      </c>
      <c r="E264" s="82">
        <f>D264-H264</f>
        <v>340</v>
      </c>
      <c r="F264" s="56">
        <v>148</v>
      </c>
      <c r="G264" s="56">
        <f>F264*H264</f>
        <v>23680</v>
      </c>
      <c r="H264" s="82">
        <v>160</v>
      </c>
      <c r="I264" s="86"/>
      <c r="J264" t="s" s="54">
        <v>515</v>
      </c>
      <c r="K264" s="55"/>
      <c r="L264" s="55"/>
      <c r="M264" s="56">
        <v>330</v>
      </c>
      <c r="N264" s="56">
        <f>M264*(0.15)+M264</f>
        <v>379.5</v>
      </c>
      <c r="O264" s="56"/>
      <c r="P264" s="56"/>
    </row>
    <row r="265" s="26" customFormat="1" ht="165" customHeight="1">
      <c r="A265" t="s" s="54">
        <v>516</v>
      </c>
      <c r="B265" s="81">
        <v>20</v>
      </c>
      <c r="C265" s="84">
        <v>44778</v>
      </c>
      <c r="D265" s="81">
        <v>600</v>
      </c>
      <c r="E265" s="82">
        <f>D265-H265</f>
        <v>255</v>
      </c>
      <c r="F265" s="56">
        <v>121</v>
      </c>
      <c r="G265" s="56">
        <f>F265*H265</f>
        <v>41745</v>
      </c>
      <c r="H265" s="82">
        <v>345</v>
      </c>
      <c r="I265" s="86"/>
      <c r="J265" t="s" s="54">
        <v>517</v>
      </c>
      <c r="K265" s="55"/>
      <c r="L265" s="55"/>
      <c r="M265" s="56">
        <v>308</v>
      </c>
      <c r="N265" s="56">
        <f>M265*(0.15)+M265</f>
        <v>354.2</v>
      </c>
      <c r="O265" s="56"/>
      <c r="P265" s="56"/>
    </row>
    <row r="266" s="26" customFormat="1" ht="165" customHeight="1">
      <c r="A266" t="s" s="54">
        <v>518</v>
      </c>
      <c r="B266" s="81">
        <v>20</v>
      </c>
      <c r="C266" s="84">
        <v>44778</v>
      </c>
      <c r="D266" s="81">
        <v>2440</v>
      </c>
      <c r="E266" s="82">
        <f>D266-H266</f>
        <v>1340</v>
      </c>
      <c r="F266" s="56">
        <v>34</v>
      </c>
      <c r="G266" s="56">
        <f>F266*H266</f>
        <v>37400</v>
      </c>
      <c r="H266" s="82">
        <v>1100</v>
      </c>
      <c r="I266" s="86"/>
      <c r="J266" t="s" s="54">
        <v>519</v>
      </c>
      <c r="K266" s="55"/>
      <c r="L266" s="55"/>
      <c r="M266" s="56">
        <v>82.5</v>
      </c>
      <c r="N266" s="56">
        <f>M266*(0.15)+M266</f>
        <v>94.875</v>
      </c>
      <c r="O266" s="56"/>
      <c r="P266" s="56"/>
    </row>
    <row r="267" s="30" customFormat="1" ht="165" customHeight="1">
      <c r="A267" t="s" s="48">
        <v>520</v>
      </c>
      <c r="B267" s="49">
        <v>100</v>
      </c>
      <c r="C267" s="50">
        <v>44445</v>
      </c>
      <c r="D267" s="49">
        <v>1200</v>
      </c>
      <c r="E267" s="49">
        <f>D267-H267</f>
        <v>550</v>
      </c>
      <c r="F267" s="52">
        <v>17.5</v>
      </c>
      <c r="G267" s="52">
        <f>F267*H267</f>
        <v>11375</v>
      </c>
      <c r="H267" s="51">
        <v>650</v>
      </c>
      <c r="I267" s="53"/>
      <c r="J267" t="s" s="54">
        <v>521</v>
      </c>
      <c r="K267" s="55"/>
      <c r="M267" s="56">
        <v>38.08</v>
      </c>
      <c r="N267" s="56">
        <f>M267*(0.15)+M267</f>
        <v>43.792</v>
      </c>
      <c r="O267" s="56"/>
      <c r="P267" s="56"/>
    </row>
    <row r="268" s="30" customFormat="1" ht="165" customHeight="1">
      <c r="A268" t="s" s="48">
        <v>522</v>
      </c>
      <c r="B268" s="49">
        <v>100</v>
      </c>
      <c r="C268" s="50">
        <v>44686</v>
      </c>
      <c r="D268" s="49">
        <v>1500</v>
      </c>
      <c r="E268" s="51">
        <f>D268-H268</f>
        <v>1100</v>
      </c>
      <c r="F268" s="52">
        <v>12.2</v>
      </c>
      <c r="G268" s="52">
        <f>F268*H268</f>
        <v>4880</v>
      </c>
      <c r="H268" s="51">
        <v>400</v>
      </c>
      <c r="I268" s="53"/>
      <c r="J268" t="s" s="54">
        <v>523</v>
      </c>
      <c r="K268" s="55"/>
      <c r="M268" s="56">
        <v>33.1</v>
      </c>
      <c r="N268" s="56">
        <f>M268*(0.15)+M268</f>
        <v>38.065</v>
      </c>
      <c r="O268" s="56"/>
      <c r="P268" s="56"/>
    </row>
    <row r="269" s="30" customFormat="1" ht="165" customHeight="1">
      <c r="A269" t="s" s="48">
        <v>524</v>
      </c>
      <c r="B269" s="49">
        <v>100</v>
      </c>
      <c r="C269" s="50">
        <v>44686</v>
      </c>
      <c r="D269" s="49">
        <v>1100</v>
      </c>
      <c r="E269" s="49">
        <f>D269-H269</f>
        <v>910</v>
      </c>
      <c r="F269" s="52">
        <v>12.2</v>
      </c>
      <c r="G269" s="52">
        <f>F269*H269</f>
        <v>2318</v>
      </c>
      <c r="H269" s="51">
        <v>190</v>
      </c>
      <c r="I269" s="53"/>
      <c r="J269" t="s" s="54">
        <v>525</v>
      </c>
      <c r="K269" s="55"/>
      <c r="M269" s="56">
        <v>33.1</v>
      </c>
      <c r="N269" s="56">
        <f>M269*(0.15)+M269</f>
        <v>38.065</v>
      </c>
      <c r="O269" s="56"/>
      <c r="P269" s="56"/>
    </row>
    <row r="270" s="30" customFormat="1" ht="165" customHeight="1">
      <c r="A270" t="s" s="48">
        <v>526</v>
      </c>
      <c r="B270" s="49">
        <v>100</v>
      </c>
      <c r="C270" s="50">
        <v>44664</v>
      </c>
      <c r="D270" s="49">
        <v>2700</v>
      </c>
      <c r="E270" s="51">
        <f>D270-H270</f>
        <v>2210</v>
      </c>
      <c r="F270" s="52">
        <v>17.2</v>
      </c>
      <c r="G270" s="52">
        <f>F270*H270</f>
        <v>8428</v>
      </c>
      <c r="H270" s="51">
        <v>490</v>
      </c>
      <c r="I270" s="53"/>
      <c r="J270" t="s" s="54">
        <v>521</v>
      </c>
      <c r="K270" s="55"/>
      <c r="M270" s="56">
        <v>40.25</v>
      </c>
      <c r="N270" s="56">
        <f>M270*(0.15)+M270</f>
        <v>46.2875</v>
      </c>
      <c r="O270" s="56"/>
      <c r="P270" s="56"/>
    </row>
    <row r="271" s="30" customFormat="1" ht="165" customHeight="1">
      <c r="A271" t="s" s="48">
        <v>527</v>
      </c>
      <c r="B271" s="49">
        <v>100</v>
      </c>
      <c r="C271" s="50">
        <v>44664</v>
      </c>
      <c r="D271" s="49">
        <v>1000</v>
      </c>
      <c r="E271" s="49">
        <f>D271-H271</f>
        <v>900</v>
      </c>
      <c r="F271" s="52">
        <v>12.2</v>
      </c>
      <c r="G271" s="52">
        <f>F271*H271</f>
        <v>1220</v>
      </c>
      <c r="H271" s="51">
        <v>100</v>
      </c>
      <c r="I271" s="69"/>
      <c r="J271" t="s" s="54">
        <v>528</v>
      </c>
      <c r="K271" s="55"/>
      <c r="M271" s="56">
        <v>34.5</v>
      </c>
      <c r="N271" s="56">
        <v>46.2875</v>
      </c>
      <c r="O271" s="56"/>
      <c r="P271" s="56"/>
    </row>
    <row r="272" s="30" customFormat="1" ht="165" customHeight="1">
      <c r="A272" t="s" s="48">
        <v>529</v>
      </c>
      <c r="B272" s="49">
        <v>100</v>
      </c>
      <c r="C272" s="50">
        <v>44445</v>
      </c>
      <c r="D272" s="49">
        <v>1000</v>
      </c>
      <c r="E272" s="49">
        <f>D272-H272</f>
        <v>700</v>
      </c>
      <c r="F272" s="52">
        <v>12.5</v>
      </c>
      <c r="G272" s="52">
        <f>F272*H272</f>
        <v>3750</v>
      </c>
      <c r="H272" s="49">
        <v>300</v>
      </c>
      <c r="I272" s="69"/>
      <c r="J272" t="s" s="54">
        <v>530</v>
      </c>
      <c r="K272" s="55"/>
      <c r="M272" s="56">
        <v>31.36</v>
      </c>
      <c r="N272" s="56">
        <f>M272*(0.15)+M272</f>
        <v>36.064</v>
      </c>
      <c r="O272" s="56"/>
      <c r="P272" s="56"/>
    </row>
    <row r="273" s="30" customFormat="1" ht="165" customHeight="1">
      <c r="A273" t="s" s="48">
        <v>531</v>
      </c>
      <c r="B273" s="49">
        <v>100</v>
      </c>
      <c r="C273" s="50">
        <v>44810</v>
      </c>
      <c r="D273" s="49">
        <v>1000</v>
      </c>
      <c r="E273" s="49">
        <f>D273-H273</f>
        <v>900</v>
      </c>
      <c r="F273" s="52">
        <v>12.5</v>
      </c>
      <c r="G273" s="52">
        <f>F273*H273</f>
        <v>1250</v>
      </c>
      <c r="H273" s="49">
        <v>100</v>
      </c>
      <c r="I273" s="69"/>
      <c r="J273" t="s" s="54">
        <v>532</v>
      </c>
      <c r="K273" s="55"/>
      <c r="M273" s="56">
        <v>31.36</v>
      </c>
      <c r="N273" s="56">
        <f>M273*(0.15)+M273</f>
        <v>36.064</v>
      </c>
      <c r="O273" s="56"/>
      <c r="P273" s="56"/>
    </row>
    <row r="274" s="30" customFormat="1" ht="165" customHeight="1">
      <c r="A274" t="s" s="48">
        <v>533</v>
      </c>
      <c r="B274" s="49">
        <v>100</v>
      </c>
      <c r="C274" s="50">
        <v>44810</v>
      </c>
      <c r="D274" s="49">
        <v>1000</v>
      </c>
      <c r="E274" s="49">
        <f>D274-H274</f>
        <v>800</v>
      </c>
      <c r="F274" s="52">
        <v>12.5</v>
      </c>
      <c r="G274" s="52">
        <f>F274*H274</f>
        <v>2500</v>
      </c>
      <c r="H274" s="49">
        <v>200</v>
      </c>
      <c r="I274" s="69"/>
      <c r="J274" t="s" s="54">
        <v>534</v>
      </c>
      <c r="K274" s="55"/>
      <c r="M274" s="56">
        <v>31.36</v>
      </c>
      <c r="N274" s="56">
        <f>M274*(0.15)+M274</f>
        <v>36.064</v>
      </c>
      <c r="O274" s="56"/>
      <c r="P274" s="56"/>
    </row>
    <row r="275" s="30" customFormat="1" ht="165" customHeight="1">
      <c r="A275" t="s" s="48">
        <v>535</v>
      </c>
      <c r="B275" s="49">
        <v>100</v>
      </c>
      <c r="C275" s="50">
        <v>44686</v>
      </c>
      <c r="D275" s="49">
        <v>1100</v>
      </c>
      <c r="E275" s="49">
        <f>D275-H275</f>
        <v>700</v>
      </c>
      <c r="F275" s="52">
        <v>12.2</v>
      </c>
      <c r="G275" s="52">
        <f>F275*H275</f>
        <v>4880</v>
      </c>
      <c r="H275" s="49">
        <v>400</v>
      </c>
      <c r="I275" s="69"/>
      <c r="J275" t="s" s="54">
        <v>536</v>
      </c>
      <c r="K275" s="55"/>
      <c r="M275" s="56">
        <v>33.1</v>
      </c>
      <c r="N275" s="56">
        <f>M275*(0.15)+M275</f>
        <v>38.065</v>
      </c>
      <c r="O275" s="56"/>
      <c r="P275" s="56"/>
    </row>
    <row r="276" s="30" customFormat="1" ht="103.5" customHeight="1">
      <c r="A276" t="s" s="113">
        <v>489</v>
      </c>
      <c r="B276" s="114"/>
      <c r="C276" s="114"/>
      <c r="D276" s="114"/>
      <c r="E276" s="114"/>
      <c r="F276" s="114"/>
      <c r="G276" s="114"/>
      <c r="H276" s="114"/>
      <c r="I276" s="114"/>
      <c r="J276" s="114"/>
      <c r="K276" s="114"/>
      <c r="L276" s="114"/>
      <c r="M276" s="114"/>
      <c r="N276" s="114"/>
      <c r="O276" s="114"/>
      <c r="P276" s="114"/>
    </row>
    <row r="277" s="30" customFormat="1" ht="165" customHeight="1" hidden="1">
      <c r="A277" t="s" s="48">
        <v>537</v>
      </c>
      <c r="B277" s="49">
        <v>60</v>
      </c>
      <c r="F277" s="52"/>
      <c r="G277" s="52"/>
      <c r="H277" s="49">
        <v>60</v>
      </c>
      <c r="I277" s="69"/>
      <c r="J277" t="s" s="54">
        <v>538</v>
      </c>
      <c r="K277" t="s" s="70">
        <v>489</v>
      </c>
      <c r="M277" s="56">
        <v>50</v>
      </c>
      <c r="N277" s="56">
        <f>M277*(0.15)+M277</f>
        <v>57.5</v>
      </c>
      <c r="O277" s="56">
        <f>M277*H277</f>
        <v>3000</v>
      </c>
      <c r="P277" s="56">
        <f>H277*N277</f>
        <v>3450</v>
      </c>
    </row>
    <row r="278" s="30" customFormat="1" ht="165" customHeight="1">
      <c r="A278" t="s" s="48">
        <v>539</v>
      </c>
      <c r="B278" s="49">
        <v>60</v>
      </c>
      <c r="C278" s="50">
        <v>44203</v>
      </c>
      <c r="D278" s="49">
        <v>300</v>
      </c>
      <c r="E278" s="49">
        <f>D278-H278</f>
        <v>253</v>
      </c>
      <c r="F278" s="52">
        <v>0</v>
      </c>
      <c r="G278" s="52">
        <v>0</v>
      </c>
      <c r="H278" s="49">
        <v>47</v>
      </c>
      <c r="I278" s="69"/>
      <c r="J278" t="s" s="54">
        <v>50</v>
      </c>
      <c r="K278" t="s" s="70">
        <v>489</v>
      </c>
      <c r="L278" t="s" s="48">
        <v>540</v>
      </c>
      <c r="M278" s="56">
        <v>50</v>
      </c>
      <c r="N278" s="56">
        <f>M278*(0.15)+M278</f>
        <v>57.5</v>
      </c>
      <c r="O278" s="56">
        <f>M278*H278</f>
        <v>2350</v>
      </c>
      <c r="P278" s="56">
        <f>H278*N278</f>
        <v>2702.5</v>
      </c>
    </row>
    <row r="279" s="30" customFormat="1" ht="165" customHeight="1" hidden="1">
      <c r="A279" t="s" s="75">
        <v>541</v>
      </c>
      <c r="B279" s="49">
        <v>60</v>
      </c>
      <c r="E279" s="49">
        <f>D279-H279</f>
        <v>-1317</v>
      </c>
      <c r="F279" s="52">
        <v>43</v>
      </c>
      <c r="G279" s="52">
        <f>F279*H279</f>
        <v>56631</v>
      </c>
      <c r="H279" s="51">
        <v>1317</v>
      </c>
      <c r="I279" s="69"/>
      <c r="J279" t="s" s="54">
        <v>542</v>
      </c>
      <c r="M279" s="52">
        <v>45</v>
      </c>
      <c r="N279" s="95">
        <f>M279*(0.15)+M279</f>
        <v>51.75</v>
      </c>
      <c r="O279" s="56">
        <f>M279*H279</f>
        <v>59265</v>
      </c>
      <c r="P279" s="56">
        <f>H279*N279</f>
        <v>68154.75</v>
      </c>
    </row>
    <row r="280" s="30" customFormat="1" ht="165" customHeight="1">
      <c r="A280" t="s" s="48">
        <v>543</v>
      </c>
      <c r="B280" s="49">
        <v>24</v>
      </c>
      <c r="C280" s="50">
        <v>44203</v>
      </c>
      <c r="D280" s="49">
        <v>120</v>
      </c>
      <c r="E280" s="49">
        <f>D280-H280</f>
        <v>25</v>
      </c>
      <c r="F280" s="52">
        <v>47</v>
      </c>
      <c r="G280" s="52">
        <f>F280*H280</f>
        <v>4465</v>
      </c>
      <c r="H280" s="49">
        <v>95</v>
      </c>
      <c r="I280" s="69"/>
      <c r="J280" t="s" s="54">
        <v>544</v>
      </c>
      <c r="K280" t="s" s="70">
        <v>489</v>
      </c>
      <c r="M280" s="56">
        <v>90</v>
      </c>
      <c r="N280" s="56">
        <f>M280*(0.15)+M280</f>
        <v>103.5</v>
      </c>
      <c r="O280" s="56">
        <f>M280*H280</f>
        <v>8550</v>
      </c>
      <c r="P280" s="56">
        <f>H280*N280</f>
        <v>9832.5</v>
      </c>
    </row>
    <row r="281" s="30" customFormat="1" ht="165" customHeight="1" hidden="1">
      <c r="A281" t="s" s="48">
        <v>545</v>
      </c>
      <c r="E281" s="49">
        <f>D281-H281</f>
        <v>-540</v>
      </c>
      <c r="F281" s="52"/>
      <c r="G281" s="52">
        <f>F281*H281</f>
        <v>0</v>
      </c>
      <c r="H281" s="49">
        <v>540</v>
      </c>
      <c r="I281" s="69"/>
      <c r="J281" t="s" s="54">
        <v>53</v>
      </c>
      <c r="K281" t="s" s="70">
        <v>489</v>
      </c>
      <c r="M281" s="56">
        <v>50</v>
      </c>
      <c r="N281" s="56">
        <f>M281*(0.15)+M281</f>
        <v>57.5</v>
      </c>
      <c r="O281" s="56">
        <f>M281*H281</f>
        <v>27000</v>
      </c>
      <c r="P281" s="56">
        <f>H281*N281</f>
        <v>31050</v>
      </c>
    </row>
    <row r="282" s="30" customFormat="1" ht="165" customHeight="1">
      <c r="A282" t="s" s="48">
        <v>546</v>
      </c>
      <c r="B282" s="49">
        <v>48</v>
      </c>
      <c r="C282" s="50">
        <v>44203</v>
      </c>
      <c r="D282" s="49">
        <v>240</v>
      </c>
      <c r="E282" s="49">
        <f>D282-H282</f>
        <v>150</v>
      </c>
      <c r="F282" s="52"/>
      <c r="G282" s="52">
        <f>F282*H282</f>
        <v>0</v>
      </c>
      <c r="H282" s="49">
        <v>90</v>
      </c>
      <c r="I282" s="69"/>
      <c r="J282" t="s" s="54">
        <v>547</v>
      </c>
      <c r="K282" t="s" s="70">
        <v>489</v>
      </c>
      <c r="L282" t="s" s="48">
        <v>548</v>
      </c>
      <c r="M282" s="56">
        <v>70</v>
      </c>
      <c r="N282" s="56">
        <f>M282*(0.15)+M282</f>
        <v>80.5</v>
      </c>
      <c r="O282" s="56">
        <f>M282*H282</f>
        <v>6300</v>
      </c>
      <c r="P282" s="56">
        <f>H282*N282</f>
        <v>7245</v>
      </c>
    </row>
    <row r="283" s="30" customFormat="1" ht="165" customHeight="1">
      <c r="A283" t="s" s="48">
        <v>549</v>
      </c>
      <c r="B283" s="49">
        <v>60</v>
      </c>
      <c r="C283" s="50">
        <v>44203</v>
      </c>
      <c r="D283" s="49">
        <v>300</v>
      </c>
      <c r="E283" s="49">
        <f>D283-H283</f>
        <v>120</v>
      </c>
      <c r="F283" s="52">
        <v>24</v>
      </c>
      <c r="G283" s="52">
        <f>F283*H283</f>
        <v>4320</v>
      </c>
      <c r="H283" s="49">
        <v>180</v>
      </c>
      <c r="I283" s="69"/>
      <c r="J283" t="s" s="54">
        <v>550</v>
      </c>
      <c r="K283" t="s" s="70">
        <v>489</v>
      </c>
      <c r="M283" s="56">
        <v>60</v>
      </c>
      <c r="N283" s="56">
        <f>M283*(0.15)+M283</f>
        <v>69</v>
      </c>
      <c r="O283" s="56">
        <f>M283*H283</f>
        <v>10800</v>
      </c>
      <c r="P283" s="56">
        <f>H283*N283</f>
        <v>12420</v>
      </c>
    </row>
    <row r="284" s="30" customFormat="1" ht="165" customHeight="1">
      <c r="A284" t="s" s="48">
        <v>551</v>
      </c>
      <c r="B284" s="49">
        <v>90</v>
      </c>
      <c r="C284" s="50">
        <v>44203</v>
      </c>
      <c r="D284" s="49">
        <v>450</v>
      </c>
      <c r="E284" s="49">
        <f>D284-H284</f>
        <v>318</v>
      </c>
      <c r="F284" s="52">
        <v>19</v>
      </c>
      <c r="G284" s="52">
        <f>F284*H284</f>
        <v>2508</v>
      </c>
      <c r="H284" s="49">
        <v>132</v>
      </c>
      <c r="I284" s="69"/>
      <c r="J284" t="s" s="54">
        <v>552</v>
      </c>
      <c r="K284" t="s" s="70">
        <v>489</v>
      </c>
      <c r="L284" t="s" s="48">
        <v>553</v>
      </c>
      <c r="M284" s="56">
        <v>65</v>
      </c>
      <c r="N284" s="56">
        <f>M284*(0.15)+M284</f>
        <v>74.75</v>
      </c>
      <c r="O284" s="56">
        <f>M284*H284</f>
        <v>8580</v>
      </c>
      <c r="P284" s="56">
        <f>H284*N284</f>
        <v>9867</v>
      </c>
    </row>
    <row r="285" s="30" customFormat="1" ht="165" customHeight="1" hidden="1">
      <c r="A285" t="s" s="48">
        <v>554</v>
      </c>
      <c r="B285" s="49">
        <v>100</v>
      </c>
      <c r="E285" s="49">
        <f>D285-H285</f>
        <v>-50</v>
      </c>
      <c r="F285" s="52"/>
      <c r="G285" s="52">
        <f>F285*H285</f>
        <v>0</v>
      </c>
      <c r="H285" s="49">
        <v>50</v>
      </c>
      <c r="I285" s="69"/>
      <c r="J285" t="s" s="54">
        <v>555</v>
      </c>
      <c r="K285" t="s" s="70">
        <v>489</v>
      </c>
      <c r="M285" s="56">
        <v>25</v>
      </c>
      <c r="N285" s="56">
        <f>M285*(0.15)+M285</f>
        <v>28.75</v>
      </c>
      <c r="O285" s="56">
        <f>M285*H285</f>
        <v>1250</v>
      </c>
      <c r="P285" s="56">
        <f>H285*N285</f>
        <v>1437.5</v>
      </c>
    </row>
    <row r="286" s="30" customFormat="1" ht="165" customHeight="1" hidden="1">
      <c r="A286" t="s" s="48">
        <v>556</v>
      </c>
      <c r="B286" s="49">
        <v>50</v>
      </c>
      <c r="E286" s="49">
        <f>D286-H286</f>
        <v>-50</v>
      </c>
      <c r="F286" s="52"/>
      <c r="G286" s="52">
        <f>F286*H286</f>
        <v>0</v>
      </c>
      <c r="H286" s="49">
        <v>50</v>
      </c>
      <c r="I286" s="69"/>
      <c r="J286" t="s" s="54">
        <v>557</v>
      </c>
      <c r="K286" t="s" s="70">
        <v>489</v>
      </c>
      <c r="M286" s="56">
        <v>45</v>
      </c>
      <c r="N286" s="56">
        <f>M286*(0.15)+M286</f>
        <v>51.75</v>
      </c>
      <c r="O286" s="56">
        <f>M286*H286</f>
        <v>2250</v>
      </c>
      <c r="P286" s="56">
        <f>H286*N286</f>
        <v>2587.5</v>
      </c>
    </row>
    <row r="287" s="30" customFormat="1" ht="165" customHeight="1" hidden="1">
      <c r="A287" t="s" s="48">
        <v>558</v>
      </c>
      <c r="B287" s="49">
        <v>60</v>
      </c>
      <c r="E287" s="49">
        <f>D287-H287</f>
        <v>-180</v>
      </c>
      <c r="F287" s="52"/>
      <c r="G287" s="52">
        <f>F287*H287</f>
        <v>0</v>
      </c>
      <c r="H287" s="49">
        <v>180</v>
      </c>
      <c r="I287" s="69"/>
      <c r="J287" t="s" s="54">
        <v>559</v>
      </c>
      <c r="K287" t="s" s="70">
        <v>489</v>
      </c>
      <c r="M287" s="56">
        <v>55</v>
      </c>
      <c r="N287" s="56">
        <f>M287*(0.15)+M287</f>
        <v>63.25</v>
      </c>
      <c r="O287" s="56">
        <f>M287*H287</f>
        <v>9900</v>
      </c>
      <c r="P287" s="56">
        <f>H287*N287</f>
        <v>11385</v>
      </c>
    </row>
    <row r="288" s="30" customFormat="1" ht="165" customHeight="1" hidden="1">
      <c r="A288" t="s" s="48">
        <v>560</v>
      </c>
      <c r="B288" s="49">
        <v>60</v>
      </c>
      <c r="E288" s="49">
        <f>D288-H288</f>
        <v>-215</v>
      </c>
      <c r="F288" s="52"/>
      <c r="G288" s="52">
        <f>F288*H288</f>
        <v>0</v>
      </c>
      <c r="H288" s="49">
        <v>215</v>
      </c>
      <c r="I288" s="69"/>
      <c r="J288" t="s" s="54">
        <v>561</v>
      </c>
      <c r="K288" t="s" s="70">
        <v>489</v>
      </c>
      <c r="M288" s="56">
        <v>40</v>
      </c>
      <c r="N288" s="56">
        <f>M288*(0.15)+M288</f>
        <v>46</v>
      </c>
      <c r="O288" s="56">
        <f>M288*H288</f>
        <v>8600</v>
      </c>
      <c r="P288" s="56">
        <f>H288*N288</f>
        <v>9890</v>
      </c>
    </row>
    <row r="289" s="30" customFormat="1" ht="165" customHeight="1">
      <c r="A289" t="s" s="48">
        <v>562</v>
      </c>
      <c r="B289" s="49">
        <v>90</v>
      </c>
      <c r="C289" s="50">
        <v>44281</v>
      </c>
      <c r="D289" s="49">
        <v>1800</v>
      </c>
      <c r="E289" s="49">
        <f>D289-H289</f>
        <v>1710</v>
      </c>
      <c r="F289" s="52">
        <v>0</v>
      </c>
      <c r="G289" s="52">
        <f>F289*H289</f>
        <v>0</v>
      </c>
      <c r="H289" s="49">
        <v>90</v>
      </c>
      <c r="I289" s="69"/>
      <c r="J289" t="s" s="54">
        <v>563</v>
      </c>
      <c r="K289" t="s" s="70">
        <v>489</v>
      </c>
      <c r="L289" t="s" s="48">
        <v>564</v>
      </c>
      <c r="M289" s="56">
        <v>32</v>
      </c>
      <c r="N289" s="56">
        <f>M289*(0.15)+M289</f>
        <v>36.8</v>
      </c>
      <c r="O289" s="56">
        <f>M289*H289</f>
        <v>2880</v>
      </c>
      <c r="P289" s="56">
        <f>H289*N289</f>
        <v>3312</v>
      </c>
    </row>
    <row r="290" s="30" customFormat="1" ht="165" customHeight="1">
      <c r="A290" t="s" s="48">
        <v>565</v>
      </c>
      <c r="B290" s="49">
        <v>100</v>
      </c>
      <c r="C290" s="50">
        <v>44281</v>
      </c>
      <c r="D290" s="49">
        <v>2220</v>
      </c>
      <c r="E290" s="49">
        <f>D290-H290</f>
        <v>660</v>
      </c>
      <c r="F290" s="52">
        <v>13</v>
      </c>
      <c r="G290" s="52">
        <f>F290*H290</f>
        <v>20280</v>
      </c>
      <c r="H290" s="51">
        <v>1560</v>
      </c>
      <c r="I290" s="69"/>
      <c r="J290" t="s" s="54">
        <v>566</v>
      </c>
      <c r="K290" t="s" s="70">
        <v>489</v>
      </c>
      <c r="M290" s="56">
        <v>29</v>
      </c>
      <c r="N290" s="56">
        <f>M290*(0.15)+M290</f>
        <v>33.35</v>
      </c>
      <c r="O290" s="56">
        <f>M290*H290</f>
        <v>45240</v>
      </c>
      <c r="P290" s="56">
        <f>H290*N290</f>
        <v>52026</v>
      </c>
    </row>
    <row r="291" s="30" customFormat="1" ht="165" customHeight="1" hidden="1">
      <c r="A291" t="s" s="48">
        <v>567</v>
      </c>
      <c r="B291" s="49">
        <v>60</v>
      </c>
      <c r="E291" s="49">
        <f>D291-H291</f>
        <v>-120</v>
      </c>
      <c r="F291" s="52"/>
      <c r="G291" s="52">
        <f>F291*H291</f>
        <v>0</v>
      </c>
      <c r="H291" s="49">
        <v>120</v>
      </c>
      <c r="I291" s="69"/>
      <c r="J291" t="s" s="54">
        <v>568</v>
      </c>
      <c r="K291" t="s" s="70">
        <v>489</v>
      </c>
      <c r="M291" s="56">
        <v>45</v>
      </c>
      <c r="N291" s="56">
        <f>M291*(0.15)+M291</f>
        <v>51.75</v>
      </c>
      <c r="O291" s="56">
        <f>M291*H291</f>
        <v>5400</v>
      </c>
      <c r="P291" s="56">
        <f>H291*N291</f>
        <v>6210</v>
      </c>
    </row>
    <row r="292" s="30" customFormat="1" ht="165" customHeight="1">
      <c r="A292" t="s" s="48">
        <v>567</v>
      </c>
      <c r="B292" s="49">
        <v>60</v>
      </c>
      <c r="C292" s="50">
        <v>44445</v>
      </c>
      <c r="D292" s="49">
        <v>3600</v>
      </c>
      <c r="E292" s="51">
        <f>D292-H292</f>
        <v>3182</v>
      </c>
      <c r="F292" s="52">
        <v>18</v>
      </c>
      <c r="G292" s="52">
        <f>F292*H292</f>
        <v>7524</v>
      </c>
      <c r="H292" s="51">
        <v>418</v>
      </c>
      <c r="I292" s="69"/>
      <c r="J292" t="s" s="54">
        <v>569</v>
      </c>
      <c r="K292" s="55"/>
      <c r="L292" t="s" s="48">
        <v>570</v>
      </c>
      <c r="M292" s="56">
        <v>35.49</v>
      </c>
      <c r="N292" s="56">
        <f>M292*(0.15)+M292</f>
        <v>40.8135</v>
      </c>
      <c r="O292" s="56">
        <f>M292*H292</f>
        <v>14834.82</v>
      </c>
      <c r="P292" s="56">
        <f>H292*N292</f>
        <v>17060.043</v>
      </c>
    </row>
    <row r="293" s="30" customFormat="1" ht="165" customHeight="1" hidden="1">
      <c r="A293" t="s" s="48">
        <v>571</v>
      </c>
      <c r="B293" s="49">
        <v>60</v>
      </c>
      <c r="E293" s="49">
        <f>D293-H293</f>
        <v>-180</v>
      </c>
      <c r="F293" s="52">
        <v>28</v>
      </c>
      <c r="G293" s="52">
        <f>F293*H293</f>
        <v>5040</v>
      </c>
      <c r="H293" s="49">
        <v>180</v>
      </c>
      <c r="I293" s="69"/>
      <c r="J293" t="s" s="54">
        <v>572</v>
      </c>
      <c r="K293" t="s" s="70">
        <v>489</v>
      </c>
      <c r="M293" s="56">
        <v>35</v>
      </c>
      <c r="N293" s="56">
        <f>M293*(0.15)+M293</f>
        <v>40.25</v>
      </c>
      <c r="O293" s="56">
        <f>M293*H293</f>
        <v>6300</v>
      </c>
      <c r="P293" s="56">
        <f>H293*N293</f>
        <v>7245</v>
      </c>
    </row>
    <row r="294" s="30" customFormat="1" ht="165" customHeight="1" hidden="1">
      <c r="A294" t="s" s="48">
        <v>573</v>
      </c>
      <c r="B294" s="49">
        <v>60</v>
      </c>
      <c r="E294" s="49">
        <f>D294-H294</f>
        <v>-597</v>
      </c>
      <c r="F294" s="52">
        <v>28</v>
      </c>
      <c r="G294" s="52">
        <f>F294*H294</f>
        <v>16716</v>
      </c>
      <c r="H294" s="49">
        <v>597</v>
      </c>
      <c r="I294" s="69"/>
      <c r="J294" t="s" s="54">
        <v>574</v>
      </c>
      <c r="K294" t="s" s="70">
        <v>489</v>
      </c>
      <c r="M294" s="56">
        <v>32</v>
      </c>
      <c r="N294" s="56">
        <f>M294*(0.15)+M294</f>
        <v>36.8</v>
      </c>
      <c r="O294" s="56">
        <f>M294*H294</f>
        <v>19104</v>
      </c>
      <c r="P294" s="56">
        <f>H294*N294</f>
        <v>21969.6</v>
      </c>
    </row>
    <row r="295" s="30" customFormat="1" ht="165" customHeight="1" hidden="1">
      <c r="A295" t="s" s="48">
        <v>575</v>
      </c>
      <c r="B295" s="49">
        <v>60</v>
      </c>
      <c r="E295" s="49">
        <f>D295-H295</f>
        <v>-222</v>
      </c>
      <c r="F295" s="52"/>
      <c r="G295" s="52">
        <f>F295*H295</f>
        <v>0</v>
      </c>
      <c r="H295" s="49">
        <v>222</v>
      </c>
      <c r="I295" s="69"/>
      <c r="J295" t="s" s="54">
        <v>576</v>
      </c>
      <c r="K295" t="s" s="70">
        <v>489</v>
      </c>
      <c r="M295" s="56">
        <v>50</v>
      </c>
      <c r="N295" s="56">
        <f>M295*(0.15)+M295</f>
        <v>57.5</v>
      </c>
      <c r="O295" s="56">
        <f>M295*H295</f>
        <v>11100</v>
      </c>
      <c r="P295" s="56">
        <f>H295*N295</f>
        <v>12765</v>
      </c>
    </row>
    <row r="296" s="30" customFormat="1" ht="165" customHeight="1">
      <c r="A296" t="s" s="48">
        <v>577</v>
      </c>
      <c r="B296" s="49">
        <v>18</v>
      </c>
      <c r="C296" s="50">
        <v>44445</v>
      </c>
      <c r="D296" s="49">
        <v>1440</v>
      </c>
      <c r="E296" s="49">
        <f>D296-H296</f>
        <v>1398</v>
      </c>
      <c r="F296" s="52">
        <v>45</v>
      </c>
      <c r="G296" s="52">
        <f>F296*H296</f>
        <v>1890</v>
      </c>
      <c r="H296" s="49">
        <v>42</v>
      </c>
      <c r="I296" s="53"/>
      <c r="J296" t="s" s="54">
        <v>578</v>
      </c>
      <c r="K296" t="s" s="70">
        <v>489</v>
      </c>
      <c r="L296" t="s" s="48">
        <v>579</v>
      </c>
      <c r="M296" s="56">
        <v>101.91</v>
      </c>
      <c r="N296" s="56">
        <f>M296*(0.15)+M296</f>
        <v>117.1965</v>
      </c>
      <c r="O296" s="56">
        <f>M296*H296</f>
        <v>4280.22</v>
      </c>
      <c r="P296" s="56">
        <f>H296*N296</f>
        <v>4922.253</v>
      </c>
    </row>
    <row r="297" s="30" customFormat="1" ht="27.75" customHeight="1" hidden="1">
      <c r="A297" t="s" s="48">
        <v>580</v>
      </c>
      <c r="B297" s="49">
        <v>24</v>
      </c>
      <c r="E297" s="49">
        <f>D297-H297</f>
        <v>-48</v>
      </c>
      <c r="F297" s="52"/>
      <c r="G297" s="52">
        <f>F297*H297</f>
        <v>0</v>
      </c>
      <c r="H297" s="49">
        <v>48</v>
      </c>
      <c r="I297" s="69"/>
      <c r="J297" t="s" s="54">
        <v>581</v>
      </c>
      <c r="K297" t="s" s="70">
        <v>489</v>
      </c>
      <c r="M297" s="56">
        <v>120</v>
      </c>
      <c r="N297" s="56">
        <f>M297*(0.15)+M297</f>
        <v>138</v>
      </c>
      <c r="O297" s="56">
        <f>M297*H297</f>
        <v>5760</v>
      </c>
      <c r="P297" s="56">
        <f>H297*N297</f>
        <v>6624</v>
      </c>
    </row>
    <row r="298" s="30" customFormat="1" ht="165" customHeight="1">
      <c r="A298" t="s" s="48">
        <v>582</v>
      </c>
      <c r="B298" s="49">
        <v>60</v>
      </c>
      <c r="C298" s="50">
        <v>44256</v>
      </c>
      <c r="D298" s="49">
        <v>1560</v>
      </c>
      <c r="E298" s="49">
        <f>D298-H298</f>
        <v>420</v>
      </c>
      <c r="F298" s="52">
        <v>17</v>
      </c>
      <c r="G298" s="52">
        <f>F298*H298</f>
        <v>19380</v>
      </c>
      <c r="H298" s="51">
        <v>1140</v>
      </c>
      <c r="I298" s="69"/>
      <c r="J298" t="s" s="54">
        <v>583</v>
      </c>
      <c r="L298" t="s" s="48">
        <v>540</v>
      </c>
      <c r="M298" s="52">
        <v>36</v>
      </c>
      <c r="N298" s="56">
        <f>M298*(0.15)+M298</f>
        <v>41.4</v>
      </c>
      <c r="O298" s="56">
        <f>M298*H298</f>
        <v>41040</v>
      </c>
      <c r="P298" s="56">
        <f>H298*N298</f>
        <v>47196</v>
      </c>
    </row>
    <row r="299" s="30" customFormat="1" ht="165" customHeight="1">
      <c r="A299" t="s" s="48">
        <v>584</v>
      </c>
      <c r="B299" s="49">
        <v>60</v>
      </c>
      <c r="C299" s="50">
        <v>44281</v>
      </c>
      <c r="D299" s="49">
        <v>4858</v>
      </c>
      <c r="E299" s="51">
        <f>D299-H299</f>
        <v>3178</v>
      </c>
      <c r="F299" s="52">
        <v>17.5</v>
      </c>
      <c r="G299" s="52">
        <f>F299*H299</f>
        <v>29400</v>
      </c>
      <c r="H299" s="51">
        <v>1680</v>
      </c>
      <c r="I299" s="69"/>
      <c r="J299" t="s" s="54">
        <v>585</v>
      </c>
      <c r="L299" t="s" s="48">
        <v>540</v>
      </c>
      <c r="M299" s="52">
        <v>38</v>
      </c>
      <c r="N299" s="56">
        <f>M299*(0.15)+M299</f>
        <v>43.7</v>
      </c>
      <c r="O299" s="56">
        <f>M299*H299</f>
        <v>63840</v>
      </c>
      <c r="P299" s="56">
        <f>H299*N299</f>
        <v>73416</v>
      </c>
    </row>
    <row r="300" s="30" customFormat="1" ht="103.5" customHeight="1">
      <c r="A300" t="s" s="115">
        <v>586</v>
      </c>
      <c r="B300" s="116"/>
      <c r="C300" s="116"/>
      <c r="D300" s="116"/>
      <c r="E300" s="116"/>
      <c r="F300" s="116"/>
      <c r="G300" s="116"/>
      <c r="H300" s="116"/>
      <c r="I300" s="116"/>
      <c r="J300" s="116"/>
      <c r="K300" s="116"/>
      <c r="L300" s="116"/>
      <c r="M300" s="116"/>
      <c r="N300" s="116"/>
      <c r="O300" s="116"/>
      <c r="P300" s="116"/>
    </row>
    <row r="301" s="26" customFormat="1" ht="165" customHeight="1">
      <c r="A301" t="s" s="54">
        <v>587</v>
      </c>
      <c r="B301" s="81">
        <v>50</v>
      </c>
      <c r="C301" s="84">
        <v>44706</v>
      </c>
      <c r="D301" s="81">
        <v>3000</v>
      </c>
      <c r="E301" s="82">
        <f>D301-H301</f>
        <v>2858</v>
      </c>
      <c r="F301" s="56">
        <v>18</v>
      </c>
      <c r="G301" s="56">
        <f>F301*H301</f>
        <v>2556</v>
      </c>
      <c r="H301" s="82">
        <v>142</v>
      </c>
      <c r="J301" t="s" s="54">
        <v>588</v>
      </c>
      <c r="K301" s="117"/>
      <c r="L301" t="s" s="54">
        <v>589</v>
      </c>
      <c r="M301" s="118">
        <v>55</v>
      </c>
      <c r="N301" s="56">
        <f>M301*(0.15)+M301</f>
        <v>63.25</v>
      </c>
      <c r="O301" s="119"/>
      <c r="P301" s="119"/>
    </row>
    <row r="302" s="26" customFormat="1" ht="165" customHeight="1">
      <c r="A302" t="s" s="64">
        <v>590</v>
      </c>
      <c r="B302" s="98">
        <v>50</v>
      </c>
      <c r="C302" s="102"/>
      <c r="D302" s="65"/>
      <c r="E302" s="103"/>
      <c r="F302" s="67"/>
      <c r="G302" s="67"/>
      <c r="H302" s="103">
        <v>900</v>
      </c>
      <c r="I302" s="63"/>
      <c r="J302" t="s" s="64">
        <v>591</v>
      </c>
      <c r="K302" s="120"/>
      <c r="L302" t="s" s="64">
        <v>592</v>
      </c>
      <c r="M302" s="121">
        <v>83.12</v>
      </c>
      <c r="N302" s="67">
        <f>M302*(0.15)+M302</f>
        <v>95.58799999999999</v>
      </c>
      <c r="O302" s="119"/>
      <c r="P302" s="119"/>
    </row>
    <row r="303" s="26" customFormat="1" ht="165" customHeight="1">
      <c r="A303" t="s" s="64">
        <v>593</v>
      </c>
      <c r="B303" s="98">
        <v>30</v>
      </c>
      <c r="C303" s="102">
        <v>120</v>
      </c>
      <c r="D303" s="65"/>
      <c r="E303" t="s" s="99">
        <v>594</v>
      </c>
      <c r="F303" s="67"/>
      <c r="G303" s="67"/>
      <c r="H303" s="103">
        <v>2965</v>
      </c>
      <c r="I303" s="63"/>
      <c r="J303" t="s" s="64">
        <v>594</v>
      </c>
      <c r="K303" s="120"/>
      <c r="L303" t="s" s="64">
        <v>592</v>
      </c>
      <c r="M303" s="121">
        <v>82.59999999999999</v>
      </c>
      <c r="N303" s="67">
        <f>M303*(0.15)+M303</f>
        <v>94.98999999999999</v>
      </c>
      <c r="O303" s="119"/>
      <c r="P303" s="119"/>
    </row>
    <row r="304" s="26" customFormat="1" ht="165" customHeight="1">
      <c r="A304" t="s" s="64">
        <v>595</v>
      </c>
      <c r="B304" s="98">
        <v>36</v>
      </c>
      <c r="C304" s="102"/>
      <c r="D304" s="65"/>
      <c r="E304" s="103"/>
      <c r="F304" s="67"/>
      <c r="G304" s="67"/>
      <c r="H304" s="103">
        <v>1687</v>
      </c>
      <c r="I304" s="63"/>
      <c r="J304" t="s" s="64">
        <v>596</v>
      </c>
      <c r="K304" s="120"/>
      <c r="L304" s="101"/>
      <c r="M304" s="121">
        <v>88.5</v>
      </c>
      <c r="N304" s="67">
        <f>M304*(0.15)+M304</f>
        <v>101.775</v>
      </c>
      <c r="O304" s="119"/>
      <c r="P304" s="119"/>
    </row>
    <row r="305" s="26" customFormat="1" ht="165" customHeight="1">
      <c r="A305" t="s" s="54">
        <v>597</v>
      </c>
      <c r="B305" s="81">
        <v>12</v>
      </c>
      <c r="C305" s="84"/>
      <c r="D305" s="55"/>
      <c r="E305" s="82"/>
      <c r="F305" s="56"/>
      <c r="G305" s="56"/>
      <c r="H305" s="82">
        <v>1823</v>
      </c>
      <c r="J305" t="s" s="54">
        <v>598</v>
      </c>
      <c r="K305" s="117"/>
      <c r="L305" t="s" s="54">
        <v>599</v>
      </c>
      <c r="M305" s="118">
        <v>247.8</v>
      </c>
      <c r="N305" s="56">
        <f>M305*(0.15)+M305</f>
        <v>284.97</v>
      </c>
      <c r="O305" s="119"/>
      <c r="P305" s="119"/>
    </row>
    <row r="306" s="26" customFormat="1" ht="165" customHeight="1">
      <c r="A306" t="s" s="54">
        <v>600</v>
      </c>
      <c r="B306" s="81">
        <v>24</v>
      </c>
      <c r="C306" s="84"/>
      <c r="D306" s="55"/>
      <c r="E306" s="82"/>
      <c r="F306" s="56"/>
      <c r="G306" s="56"/>
      <c r="H306" s="82">
        <v>1473</v>
      </c>
      <c r="J306" t="s" s="54">
        <v>601</v>
      </c>
      <c r="K306" s="117"/>
      <c r="L306" t="s" s="54">
        <v>602</v>
      </c>
      <c r="M306" s="118">
        <v>165.2</v>
      </c>
      <c r="N306" s="56">
        <f>M306*(0.15)+M306</f>
        <v>189.98</v>
      </c>
      <c r="O306" s="119"/>
      <c r="P306" s="119"/>
    </row>
    <row r="307" s="26" customFormat="1" ht="165" customHeight="1">
      <c r="A307" t="s" s="54">
        <v>603</v>
      </c>
      <c r="B307" s="81">
        <v>60</v>
      </c>
      <c r="C307" s="84"/>
      <c r="D307" s="55"/>
      <c r="E307" s="82"/>
      <c r="F307" s="56"/>
      <c r="G307" s="56"/>
      <c r="H307" s="82">
        <v>1027</v>
      </c>
      <c r="I307" s="86"/>
      <c r="J307" t="s" s="54">
        <v>604</v>
      </c>
      <c r="K307" s="117"/>
      <c r="L307" s="55"/>
      <c r="M307" s="118">
        <v>49</v>
      </c>
      <c r="N307" s="56">
        <f>M307*(0.15)+M307</f>
        <v>56.35</v>
      </c>
      <c r="O307" s="119"/>
      <c r="P307" s="119"/>
    </row>
    <row r="308" s="30" customFormat="1" ht="165" customHeight="1">
      <c r="A308" t="s" s="48">
        <v>605</v>
      </c>
      <c r="B308" s="49">
        <v>60</v>
      </c>
      <c r="C308" s="50">
        <v>44246</v>
      </c>
      <c r="D308" s="49">
        <v>1500</v>
      </c>
      <c r="E308" s="51">
        <f>D308-H308</f>
        <v>1400</v>
      </c>
      <c r="F308" s="52">
        <v>0</v>
      </c>
      <c r="G308" s="52">
        <v>0</v>
      </c>
      <c r="H308" s="51">
        <v>100</v>
      </c>
      <c r="I308" s="69"/>
      <c r="J308" t="s" s="54">
        <v>606</v>
      </c>
      <c r="K308" s="69"/>
      <c r="L308" s="68"/>
      <c r="M308" s="52">
        <v>30</v>
      </c>
      <c r="N308" s="56">
        <v>34.5</v>
      </c>
      <c r="O308" s="56"/>
      <c r="P308" s="56"/>
    </row>
    <row r="309" s="30" customFormat="1" ht="165" customHeight="1">
      <c r="A309" t="s" s="48">
        <v>607</v>
      </c>
      <c r="B309" s="49">
        <v>60</v>
      </c>
      <c r="C309" s="50">
        <v>44246</v>
      </c>
      <c r="D309" s="49">
        <v>1500</v>
      </c>
      <c r="E309" s="51">
        <f>D309-H309</f>
        <v>674</v>
      </c>
      <c r="F309" s="52">
        <v>20</v>
      </c>
      <c r="G309" s="52">
        <f>F309*H309</f>
        <v>16520</v>
      </c>
      <c r="H309" s="51">
        <v>826</v>
      </c>
      <c r="I309" s="69"/>
      <c r="J309" t="s" s="54">
        <v>606</v>
      </c>
      <c r="M309" s="52">
        <v>42</v>
      </c>
      <c r="N309" s="56">
        <f>M309*(0.15)+M309</f>
        <v>48.3</v>
      </c>
      <c r="O309" s="56"/>
      <c r="P309" s="56"/>
    </row>
    <row r="310" s="30" customFormat="1" ht="165" customHeight="1">
      <c r="A310" t="s" s="57">
        <v>608</v>
      </c>
      <c r="B310" s="58">
        <v>200</v>
      </c>
      <c r="C310" s="59"/>
      <c r="D310" s="60"/>
      <c r="E310" s="61"/>
      <c r="F310" s="62"/>
      <c r="G310" s="62"/>
      <c r="H310" s="61">
        <v>9800</v>
      </c>
      <c r="I310" s="63"/>
      <c r="J310" t="s" s="64">
        <v>609</v>
      </c>
      <c r="K310" s="60"/>
      <c r="L310" s="60"/>
      <c r="M310" s="62">
        <v>8.800000000000001</v>
      </c>
      <c r="N310" s="67">
        <f>M310*(0.15)+M310</f>
        <v>10.12</v>
      </c>
      <c r="O310" s="56"/>
      <c r="P310" s="56"/>
    </row>
    <row r="311" s="30" customFormat="1" ht="165" customHeight="1">
      <c r="A311" t="s" s="48">
        <v>610</v>
      </c>
      <c r="B311" s="49">
        <v>80</v>
      </c>
      <c r="C311" s="50">
        <v>44187</v>
      </c>
      <c r="D311" s="49">
        <v>2400</v>
      </c>
      <c r="E311" s="51">
        <f>D311-H311</f>
        <v>1442</v>
      </c>
      <c r="F311" s="52">
        <v>6.5</v>
      </c>
      <c r="G311" s="52">
        <f>F311*H311</f>
        <v>6227</v>
      </c>
      <c r="H311" s="51">
        <v>958</v>
      </c>
      <c r="I311" s="69"/>
      <c r="J311" t="s" s="54">
        <v>611</v>
      </c>
      <c r="K311" t="s" s="70">
        <v>612</v>
      </c>
      <c r="L311" t="s" s="48">
        <v>613</v>
      </c>
      <c r="M311" s="56">
        <v>15</v>
      </c>
      <c r="N311" s="56">
        <f>M311*(0.15)+M311</f>
        <v>17.25</v>
      </c>
      <c r="O311" s="56"/>
      <c r="P311" s="56"/>
    </row>
    <row r="312" s="26" customFormat="1" ht="165" customHeight="1">
      <c r="A312" t="s" s="54">
        <v>614</v>
      </c>
      <c r="B312" s="81">
        <v>16</v>
      </c>
      <c r="C312" s="84"/>
      <c r="D312" s="55"/>
      <c r="E312" s="82"/>
      <c r="F312" s="56"/>
      <c r="G312" s="56"/>
      <c r="H312" s="82">
        <v>468</v>
      </c>
      <c r="J312" t="s" s="54">
        <v>615</v>
      </c>
      <c r="K312" s="55"/>
      <c r="L312" t="s" s="54">
        <v>616</v>
      </c>
      <c r="M312" s="56">
        <v>88.3</v>
      </c>
      <c r="N312" s="56">
        <f>M312*(0.15)+M312</f>
        <v>101.545</v>
      </c>
      <c r="O312" s="56"/>
      <c r="P312" s="56"/>
    </row>
    <row r="313" s="26" customFormat="1" ht="165" customHeight="1">
      <c r="A313" t="s" s="64">
        <v>617</v>
      </c>
      <c r="B313" s="98">
        <v>20</v>
      </c>
      <c r="C313" s="102"/>
      <c r="D313" s="65"/>
      <c r="E313" s="103"/>
      <c r="F313" s="67"/>
      <c r="G313" s="67"/>
      <c r="H313" s="103">
        <v>1180</v>
      </c>
      <c r="I313" s="63"/>
      <c r="J313" t="s" s="64">
        <v>618</v>
      </c>
      <c r="K313" s="65"/>
      <c r="L313" t="s" s="64">
        <v>619</v>
      </c>
      <c r="M313" s="67">
        <v>74.8</v>
      </c>
      <c r="N313" s="67">
        <f>M313*(0.15)+M313</f>
        <v>86.02</v>
      </c>
      <c r="O313" s="56"/>
      <c r="P313" s="56"/>
    </row>
    <row r="314" s="26" customFormat="1" ht="165" customHeight="1">
      <c r="A314" t="s" s="54">
        <v>620</v>
      </c>
      <c r="B314" s="81">
        <v>20</v>
      </c>
      <c r="C314" s="84">
        <v>44686</v>
      </c>
      <c r="D314" s="81">
        <v>1000</v>
      </c>
      <c r="E314" s="82">
        <f>D314-H314</f>
        <v>120</v>
      </c>
      <c r="F314" s="56">
        <v>46</v>
      </c>
      <c r="G314" s="56">
        <f>F314*H314</f>
        <v>40480</v>
      </c>
      <c r="H314" s="82">
        <v>880</v>
      </c>
      <c r="J314" t="s" s="54">
        <v>621</v>
      </c>
      <c r="K314" s="55"/>
      <c r="L314" s="91"/>
      <c r="M314" s="56">
        <v>121.3</v>
      </c>
      <c r="N314" s="56">
        <f>M314*(0.15)+M314</f>
        <v>139.495</v>
      </c>
      <c r="O314" s="56"/>
      <c r="P314" s="56"/>
    </row>
    <row r="315" s="26" customFormat="1" ht="165" customHeight="1">
      <c r="A315" t="s" s="64">
        <v>622</v>
      </c>
      <c r="B315" s="98">
        <v>15</v>
      </c>
      <c r="C315" s="102"/>
      <c r="D315" s="65"/>
      <c r="E315" s="103"/>
      <c r="F315" s="67"/>
      <c r="G315" s="67"/>
      <c r="H315" s="103">
        <v>780</v>
      </c>
      <c r="I315" s="63"/>
      <c r="J315" t="s" s="64">
        <v>623</v>
      </c>
      <c r="K315" s="65"/>
      <c r="L315" s="101"/>
      <c r="M315" s="67">
        <v>90</v>
      </c>
      <c r="N315" s="67">
        <f>M315*(0.15)+M315</f>
        <v>103.5</v>
      </c>
      <c r="O315" s="56"/>
      <c r="P315" s="56"/>
    </row>
    <row r="316" s="30" customFormat="1" ht="165" customHeight="1">
      <c r="A316" t="s" s="57">
        <v>624</v>
      </c>
      <c r="B316" s="58">
        <v>30</v>
      </c>
      <c r="C316" s="59">
        <v>44686</v>
      </c>
      <c r="D316" s="58">
        <v>1680</v>
      </c>
      <c r="E316" s="61">
        <f>D316-H316</f>
        <v>420</v>
      </c>
      <c r="F316" s="62">
        <v>38</v>
      </c>
      <c r="G316" s="62">
        <f>F316*H316</f>
        <v>47880</v>
      </c>
      <c r="H316" s="61">
        <v>1260</v>
      </c>
      <c r="I316" s="97"/>
      <c r="J316" t="s" s="64">
        <v>625</v>
      </c>
      <c r="K316" s="60"/>
      <c r="L316" s="60"/>
      <c r="M316" s="62">
        <v>94.40000000000001</v>
      </c>
      <c r="N316" s="67">
        <f>M316*(0.15)+M316</f>
        <v>108.56</v>
      </c>
      <c r="O316" s="56"/>
      <c r="P316" s="56"/>
    </row>
    <row r="317" s="30" customFormat="1" ht="165" customHeight="1">
      <c r="A317" t="s" s="57">
        <v>626</v>
      </c>
      <c r="B317" s="58">
        <v>60</v>
      </c>
      <c r="C317" s="59"/>
      <c r="D317" s="60"/>
      <c r="E317" s="61"/>
      <c r="F317" s="62"/>
      <c r="G317" s="62"/>
      <c r="H317" s="61">
        <v>1420</v>
      </c>
      <c r="I317" s="63"/>
      <c r="J317" t="s" s="64">
        <v>627</v>
      </c>
      <c r="K317" s="60"/>
      <c r="L317" s="60"/>
      <c r="M317" s="62">
        <v>38.5</v>
      </c>
      <c r="N317" s="67">
        <f>M317*(0.15)+M317</f>
        <v>44.275</v>
      </c>
      <c r="O317" s="56"/>
      <c r="P317" s="56"/>
    </row>
    <row r="318" s="30" customFormat="1" ht="165" customHeight="1">
      <c r="A318" t="s" s="48">
        <v>628</v>
      </c>
      <c r="B318" s="49">
        <v>600</v>
      </c>
      <c r="C318" s="50">
        <v>44489</v>
      </c>
      <c r="D318" s="49">
        <v>12800</v>
      </c>
      <c r="E318" s="51">
        <f>D318-H318</f>
        <v>6300</v>
      </c>
      <c r="F318" s="52">
        <v>2.5</v>
      </c>
      <c r="G318" s="52">
        <f>F318*H318</f>
        <v>16250</v>
      </c>
      <c r="H318" s="51">
        <v>6500</v>
      </c>
      <c r="I318" s="53"/>
      <c r="J318" t="s" s="54">
        <v>629</v>
      </c>
      <c r="K318" s="55"/>
      <c r="M318" s="56">
        <v>8</v>
      </c>
      <c r="N318" s="56">
        <f>M318*(0.15)+M318</f>
        <v>9.199999999999999</v>
      </c>
      <c r="O318" s="56"/>
      <c r="P318" s="56"/>
    </row>
    <row r="319" s="30" customFormat="1" ht="165" customHeight="1">
      <c r="A319" t="s" s="48">
        <v>630</v>
      </c>
      <c r="B319" s="49">
        <v>100</v>
      </c>
      <c r="C319" s="50"/>
      <c r="E319" s="51"/>
      <c r="F319" s="52"/>
      <c r="G319" s="52"/>
      <c r="H319" s="51">
        <v>4480</v>
      </c>
      <c r="I319" s="53"/>
      <c r="J319" t="s" s="54">
        <v>631</v>
      </c>
      <c r="K319" s="55"/>
      <c r="M319" s="56">
        <v>48.4</v>
      </c>
      <c r="N319" s="56">
        <f>M319*(0.15)+M319</f>
        <v>55.66</v>
      </c>
      <c r="O319" s="56"/>
      <c r="P319" s="56"/>
    </row>
    <row r="320" s="26" customFormat="1" ht="165" customHeight="1">
      <c r="A320" t="s" s="54">
        <v>632</v>
      </c>
      <c r="B320" s="81">
        <v>10</v>
      </c>
      <c r="C320" s="84">
        <v>44778</v>
      </c>
      <c r="D320" s="81">
        <v>1750</v>
      </c>
      <c r="E320" s="82">
        <f>D320-H320</f>
        <v>1655</v>
      </c>
      <c r="F320" s="56">
        <v>18</v>
      </c>
      <c r="G320" s="56">
        <f>F320*H320</f>
        <v>1710</v>
      </c>
      <c r="H320" s="82">
        <v>95</v>
      </c>
      <c r="I320" s="86"/>
      <c r="J320" t="s" s="54">
        <v>633</v>
      </c>
      <c r="K320" s="55"/>
      <c r="L320" s="55"/>
      <c r="M320" s="56">
        <v>50</v>
      </c>
      <c r="N320" s="56">
        <f>M320*(0.15)+M320</f>
        <v>57.5</v>
      </c>
      <c r="O320" s="56"/>
      <c r="P320" s="56"/>
    </row>
    <row r="321" s="26" customFormat="1" ht="165" customHeight="1">
      <c r="A321" t="s" s="64">
        <v>634</v>
      </c>
      <c r="B321" s="98">
        <v>10</v>
      </c>
      <c r="C321" s="102">
        <v>490</v>
      </c>
      <c r="D321" s="65"/>
      <c r="E321" s="103"/>
      <c r="F321" s="67"/>
      <c r="G321" s="67"/>
      <c r="H321" s="103">
        <v>2240</v>
      </c>
      <c r="I321" s="63"/>
      <c r="J321" t="s" s="64">
        <v>635</v>
      </c>
      <c r="K321" s="65"/>
      <c r="L321" s="65"/>
      <c r="M321" s="67">
        <v>40</v>
      </c>
      <c r="N321" s="67">
        <f>M321*(0.15)+M321</f>
        <v>46</v>
      </c>
      <c r="O321" s="56"/>
      <c r="P321" s="56"/>
    </row>
    <row r="322" s="30" customFormat="1" ht="165" customHeight="1">
      <c r="A322" t="s" s="57">
        <v>636</v>
      </c>
      <c r="B322" s="58">
        <v>10</v>
      </c>
      <c r="C322" s="59">
        <v>44613</v>
      </c>
      <c r="D322" s="58">
        <v>1500</v>
      </c>
      <c r="E322" s="61">
        <f>D322-H322</f>
        <v>10</v>
      </c>
      <c r="F322" s="62">
        <v>28</v>
      </c>
      <c r="G322" s="62">
        <f>F322*H322</f>
        <v>41720</v>
      </c>
      <c r="H322" s="61">
        <v>1490</v>
      </c>
      <c r="I322" s="63"/>
      <c r="J322" t="s" s="64">
        <v>637</v>
      </c>
      <c r="K322" s="65"/>
      <c r="L322" s="60"/>
      <c r="M322" s="67">
        <v>55</v>
      </c>
      <c r="N322" s="67">
        <f>M322*(0.15)+M322</f>
        <v>63.25</v>
      </c>
      <c r="O322" s="56"/>
      <c r="P322" s="56"/>
    </row>
    <row r="323" s="26" customFormat="1" ht="165" customHeight="1">
      <c r="A323" t="s" s="54">
        <v>638</v>
      </c>
      <c r="B323" s="81">
        <v>10</v>
      </c>
      <c r="C323" s="84">
        <v>44778</v>
      </c>
      <c r="D323" s="81">
        <v>1000</v>
      </c>
      <c r="E323" s="82">
        <f>D323-H323</f>
        <v>250</v>
      </c>
      <c r="F323" s="56">
        <v>20.5</v>
      </c>
      <c r="G323" s="56">
        <f>F323*H323</f>
        <v>15375</v>
      </c>
      <c r="H323" s="82">
        <v>750</v>
      </c>
      <c r="I323" s="86"/>
      <c r="J323" t="s" s="54">
        <v>639</v>
      </c>
      <c r="K323" s="55"/>
      <c r="L323" s="55"/>
      <c r="M323" s="56">
        <v>72</v>
      </c>
      <c r="N323" s="56">
        <v>89.7</v>
      </c>
      <c r="O323" s="56"/>
      <c r="P323" s="56"/>
    </row>
    <row r="324" s="26" customFormat="1" ht="165" customHeight="1">
      <c r="A324" t="s" s="54">
        <v>640</v>
      </c>
      <c r="B324" s="81">
        <v>10</v>
      </c>
      <c r="C324" s="84">
        <v>44778</v>
      </c>
      <c r="D324" s="81">
        <v>2500</v>
      </c>
      <c r="E324" s="82">
        <f>D324-H324</f>
        <v>-1650</v>
      </c>
      <c r="F324" s="56">
        <v>28</v>
      </c>
      <c r="G324" s="56">
        <f>F324*H324</f>
        <v>116200</v>
      </c>
      <c r="H324" s="82">
        <v>4150</v>
      </c>
      <c r="I324" s="86"/>
      <c r="J324" t="s" s="54">
        <v>641</v>
      </c>
      <c r="K324" s="55"/>
      <c r="L324" s="55"/>
      <c r="M324" s="56">
        <v>72</v>
      </c>
      <c r="N324" s="56">
        <v>89.7</v>
      </c>
      <c r="O324" s="56"/>
      <c r="P324" s="56"/>
    </row>
    <row r="325" s="30" customFormat="1" ht="165" customHeight="1">
      <c r="A325" t="s" s="48">
        <v>642</v>
      </c>
      <c r="B325" s="49">
        <v>500</v>
      </c>
      <c r="C325" s="50">
        <v>44159</v>
      </c>
      <c r="D325" s="49">
        <v>2000</v>
      </c>
      <c r="E325" s="51">
        <f>D325-H325</f>
        <v>1500</v>
      </c>
      <c r="F325" s="52">
        <v>4</v>
      </c>
      <c r="G325" s="52">
        <f>F325*H325</f>
        <v>2000</v>
      </c>
      <c r="H325" s="49">
        <v>500</v>
      </c>
      <c r="I325" s="53"/>
      <c r="J325" t="s" s="54">
        <v>643</v>
      </c>
      <c r="K325" s="55"/>
      <c r="M325" s="56">
        <v>9</v>
      </c>
      <c r="N325" s="56">
        <f>M325*(0.15)+M325</f>
        <v>10.35</v>
      </c>
      <c r="O325" s="56"/>
      <c r="P325" s="56"/>
    </row>
    <row r="326" s="30" customFormat="1" ht="165" customHeight="1">
      <c r="A326" t="s" s="48">
        <v>644</v>
      </c>
      <c r="B326" s="49">
        <v>240</v>
      </c>
      <c r="C326" s="50"/>
      <c r="E326" s="51">
        <f>D326-H326</f>
        <v>-716</v>
      </c>
      <c r="F326" s="52">
        <v>1.5</v>
      </c>
      <c r="G326" s="52">
        <f>F326*H326</f>
        <v>1074</v>
      </c>
      <c r="H326" s="49">
        <v>716</v>
      </c>
      <c r="I326" s="53"/>
      <c r="J326" t="s" s="54">
        <v>645</v>
      </c>
      <c r="K326" t="s" s="70">
        <v>612</v>
      </c>
      <c r="M326" s="56">
        <v>4</v>
      </c>
      <c r="N326" s="56">
        <f>M326*(0.15)+M326</f>
        <v>4.6</v>
      </c>
      <c r="O326" s="56">
        <f>M326*H326</f>
        <v>2864</v>
      </c>
      <c r="P326" s="56">
        <f>H326*N326</f>
        <v>3293.6</v>
      </c>
    </row>
    <row r="327" s="30" customFormat="1" ht="165" customHeight="1">
      <c r="A327" t="s" s="48">
        <v>646</v>
      </c>
      <c r="B327" s="49">
        <v>120</v>
      </c>
      <c r="E327" s="51">
        <f>D327-H327</f>
        <v>-1440</v>
      </c>
      <c r="F327" s="52">
        <v>1.5</v>
      </c>
      <c r="G327" s="52">
        <f>F327*H327</f>
        <v>2160</v>
      </c>
      <c r="H327" s="51">
        <v>1440</v>
      </c>
      <c r="I327" s="69"/>
      <c r="J327" t="s" s="54">
        <v>647</v>
      </c>
      <c r="K327" t="s" s="70">
        <v>612</v>
      </c>
      <c r="M327" s="56">
        <v>5</v>
      </c>
      <c r="N327" s="56">
        <f>M327*(0.15)+M327</f>
        <v>5.75</v>
      </c>
      <c r="O327" s="56">
        <f>M327*H327</f>
        <v>7200</v>
      </c>
      <c r="P327" s="56">
        <f>H327*N327</f>
        <v>8280</v>
      </c>
    </row>
    <row r="328" s="30" customFormat="1" ht="165" customHeight="1">
      <c r="A328" t="s" s="48">
        <v>648</v>
      </c>
      <c r="B328" s="49">
        <v>240</v>
      </c>
      <c r="C328" s="50">
        <v>44138</v>
      </c>
      <c r="D328" s="49">
        <v>2400</v>
      </c>
      <c r="E328" s="51">
        <f>D328-H328</f>
        <v>960</v>
      </c>
      <c r="F328" s="52">
        <v>2.5</v>
      </c>
      <c r="G328" s="52">
        <f>F328*H328</f>
        <v>3600</v>
      </c>
      <c r="H328" s="51">
        <v>1440</v>
      </c>
      <c r="I328" s="69"/>
      <c r="J328" t="s" s="54">
        <v>649</v>
      </c>
      <c r="K328" t="s" s="70">
        <v>612</v>
      </c>
      <c r="M328" s="56">
        <v>6</v>
      </c>
      <c r="N328" s="56">
        <f>M328*(0.15)+M328</f>
        <v>6.9</v>
      </c>
      <c r="O328" s="56">
        <f>M328*H328</f>
        <v>8640</v>
      </c>
      <c r="P328" s="56">
        <f>H328*N328</f>
        <v>9936</v>
      </c>
    </row>
    <row r="329" s="30" customFormat="1" ht="165" customHeight="1">
      <c r="A329" t="s" s="48">
        <v>650</v>
      </c>
      <c r="B329" s="49">
        <v>120</v>
      </c>
      <c r="C329" s="50">
        <v>44138</v>
      </c>
      <c r="D329" s="49">
        <v>2400</v>
      </c>
      <c r="E329" s="51">
        <f>D329-H329</f>
        <v>1920</v>
      </c>
      <c r="F329" s="52">
        <v>2.5</v>
      </c>
      <c r="G329" s="52">
        <f>F329*H329</f>
        <v>1200</v>
      </c>
      <c r="H329" s="49">
        <v>480</v>
      </c>
      <c r="I329" s="69"/>
      <c r="J329" t="s" s="54">
        <v>131</v>
      </c>
      <c r="K329" t="s" s="70">
        <v>612</v>
      </c>
      <c r="M329" s="56">
        <v>6</v>
      </c>
      <c r="N329" s="56">
        <f>M329*(0.15)+M329</f>
        <v>6.9</v>
      </c>
      <c r="O329" s="56">
        <f>M329*H329</f>
        <v>2880</v>
      </c>
      <c r="P329" s="56">
        <f>H329*N329</f>
        <v>3312</v>
      </c>
    </row>
    <row r="330" s="30" customFormat="1" ht="165" customHeight="1">
      <c r="A330" t="s" s="48">
        <v>651</v>
      </c>
      <c r="B330" s="49">
        <v>120</v>
      </c>
      <c r="C330" s="50">
        <v>44203</v>
      </c>
      <c r="D330" s="49">
        <v>2155</v>
      </c>
      <c r="E330" s="51">
        <f>D330-H330</f>
        <v>715</v>
      </c>
      <c r="F330" s="52">
        <v>2.5</v>
      </c>
      <c r="G330" s="52">
        <f>F330*H330</f>
        <v>3600</v>
      </c>
      <c r="H330" s="51">
        <v>1440</v>
      </c>
      <c r="I330" s="69"/>
      <c r="J330" t="s" s="54">
        <v>132</v>
      </c>
      <c r="K330" t="s" s="70">
        <v>612</v>
      </c>
      <c r="M330" s="56">
        <v>12</v>
      </c>
      <c r="N330" s="56">
        <f>M330*(0.15)+M330</f>
        <v>13.8</v>
      </c>
      <c r="O330" s="56">
        <f>M330*H330</f>
        <v>17280</v>
      </c>
      <c r="P330" s="56">
        <f>H330*N330</f>
        <v>19872</v>
      </c>
    </row>
    <row r="331" s="26" customFormat="1" ht="165" customHeight="1">
      <c r="A331" t="s" s="54">
        <v>652</v>
      </c>
      <c r="B331" s="81">
        <v>200</v>
      </c>
      <c r="C331" s="84">
        <v>44700</v>
      </c>
      <c r="D331" s="81">
        <v>4000</v>
      </c>
      <c r="E331" s="82">
        <f>D331-H331</f>
        <v>1300</v>
      </c>
      <c r="F331" s="56">
        <v>10.5</v>
      </c>
      <c r="G331" s="56">
        <f>F331*H331</f>
        <v>28350</v>
      </c>
      <c r="H331" s="82">
        <v>2700</v>
      </c>
      <c r="J331" t="s" s="54">
        <v>653</v>
      </c>
      <c r="K331" t="s" s="70">
        <v>612</v>
      </c>
      <c r="L331" s="55"/>
      <c r="M331" s="56">
        <v>26.4</v>
      </c>
      <c r="N331" s="56">
        <f>M331*(0.15)+M331</f>
        <v>30.36</v>
      </c>
      <c r="O331" s="56">
        <f>M331*H331</f>
        <v>71280</v>
      </c>
      <c r="P331" s="56">
        <f>H331*N331</f>
        <v>81972</v>
      </c>
    </row>
    <row r="332" s="30" customFormat="1" ht="165" customHeight="1">
      <c r="A332" t="s" s="48">
        <v>654</v>
      </c>
      <c r="B332" s="49">
        <v>200</v>
      </c>
      <c r="C332" s="50">
        <v>43852</v>
      </c>
      <c r="D332" s="49">
        <v>9600</v>
      </c>
      <c r="E332" s="51">
        <f>D332-H332</f>
        <v>7200</v>
      </c>
      <c r="F332" s="52">
        <v>4.5</v>
      </c>
      <c r="G332" s="52">
        <f>F332*H332</f>
        <v>10800</v>
      </c>
      <c r="H332" s="79">
        <v>2400</v>
      </c>
      <c r="I332" s="69"/>
      <c r="J332" t="s" s="54">
        <f>UPPER("Derma roller System- 0,75mm")</f>
        <v>655</v>
      </c>
      <c r="K332" t="s" s="70">
        <v>612</v>
      </c>
      <c r="M332" s="56">
        <v>12</v>
      </c>
      <c r="N332" s="56">
        <f>M332*(0.15)+M332</f>
        <v>13.8</v>
      </c>
      <c r="O332" s="56">
        <f>M332*H332</f>
        <v>28800</v>
      </c>
      <c r="P332" s="56">
        <f>H332*N332</f>
        <v>33120</v>
      </c>
    </row>
    <row r="333" s="30" customFormat="1" ht="165" customHeight="1" hidden="1">
      <c r="A333" t="s" s="48">
        <v>656</v>
      </c>
      <c r="B333" s="49">
        <v>150</v>
      </c>
      <c r="F333" s="52"/>
      <c r="G333" s="52">
        <f>F333*H333</f>
        <v>0</v>
      </c>
      <c r="H333" s="49">
        <v>103</v>
      </c>
      <c r="I333" s="69"/>
      <c r="J333" t="s" s="54">
        <v>657</v>
      </c>
      <c r="K333" t="s" s="70">
        <v>612</v>
      </c>
      <c r="M333" s="56">
        <v>18</v>
      </c>
      <c r="N333" s="56">
        <f>M333*(0.15)+M333</f>
        <v>20.7</v>
      </c>
      <c r="O333" s="56">
        <f>M333*H333</f>
        <v>1854</v>
      </c>
      <c r="P333" s="56">
        <f>H333*N333</f>
        <v>2132.1</v>
      </c>
    </row>
    <row r="334" s="30" customFormat="1" ht="155.25" customHeight="1">
      <c r="A334" t="s" s="48">
        <v>658</v>
      </c>
      <c r="B334" s="80">
        <v>200</v>
      </c>
      <c r="C334" s="68"/>
      <c r="D334" s="68"/>
      <c r="E334" s="68"/>
      <c r="F334" s="122">
        <v>4.5</v>
      </c>
      <c r="G334" s="52">
        <f>F334*H334</f>
        <v>4500</v>
      </c>
      <c r="H334" s="79">
        <v>1000</v>
      </c>
      <c r="I334" s="55"/>
      <c r="J334" t="s" s="54">
        <f>UPPER("Derma roller System- 1mm")</f>
        <v>659</v>
      </c>
      <c r="K334" s="55"/>
      <c r="M334" s="56">
        <v>12</v>
      </c>
      <c r="N334" s="56">
        <f>M334+M334*(0.15)</f>
        <v>13.8</v>
      </c>
      <c r="O334" s="56">
        <f>M334*H334</f>
        <v>12000</v>
      </c>
      <c r="P334" s="56">
        <f>H334*N334</f>
        <v>13800</v>
      </c>
    </row>
    <row r="335" s="30" customFormat="1" ht="147.75" customHeight="1">
      <c r="A335" t="s" s="48">
        <v>660</v>
      </c>
      <c r="B335" s="80">
        <v>200</v>
      </c>
      <c r="C335" s="68"/>
      <c r="D335" s="68"/>
      <c r="E335" s="68"/>
      <c r="F335" s="122">
        <v>4.5</v>
      </c>
      <c r="G335" s="52">
        <f>F335*H335</f>
        <v>5400</v>
      </c>
      <c r="H335" s="79">
        <v>1200</v>
      </c>
      <c r="I335" s="55"/>
      <c r="J335" t="s" s="54">
        <f>UPPER("Derma roller System - 1,5mm")</f>
        <v>661</v>
      </c>
      <c r="K335" s="55"/>
      <c r="M335" s="56">
        <v>12</v>
      </c>
      <c r="N335" s="56">
        <f>M335+M335*(0.15)</f>
        <v>13.8</v>
      </c>
      <c r="O335" s="56">
        <f>M335*H335</f>
        <v>14400</v>
      </c>
      <c r="P335" s="56">
        <f>H335*N335</f>
        <v>16560</v>
      </c>
    </row>
    <row r="336" s="26" customFormat="1" ht="146.25" customHeight="1">
      <c r="A336" t="s" s="54">
        <v>662</v>
      </c>
      <c r="B336" s="85">
        <v>200</v>
      </c>
      <c r="C336" s="91"/>
      <c r="D336" s="91"/>
      <c r="E336" s="91"/>
      <c r="F336" s="95">
        <v>4.5</v>
      </c>
      <c r="G336" s="56">
        <f>F336*H336</f>
        <v>4500</v>
      </c>
      <c r="H336" s="83">
        <v>1000</v>
      </c>
      <c r="I336" s="55"/>
      <c r="J336" t="s" s="54">
        <f>UPPER("Derma roller System- 2,0mm")</f>
        <v>663</v>
      </c>
      <c r="K336" s="55"/>
      <c r="L336" s="55"/>
      <c r="M336" s="56">
        <v>12</v>
      </c>
      <c r="N336" s="56">
        <f>M336+M336*(0.15)</f>
        <v>13.8</v>
      </c>
      <c r="O336" s="56">
        <f>M336*H336</f>
        <v>12000</v>
      </c>
      <c r="P336" s="56">
        <f>H336*N336</f>
        <v>13800</v>
      </c>
    </row>
    <row r="337" s="26" customFormat="1" ht="146.25" customHeight="1">
      <c r="A337" t="s" s="54">
        <v>664</v>
      </c>
      <c r="B337" s="85">
        <v>200</v>
      </c>
      <c r="C337" s="91"/>
      <c r="D337" s="91"/>
      <c r="E337" s="91"/>
      <c r="F337" s="95">
        <v>4.5</v>
      </c>
      <c r="G337" s="56">
        <f>F337*H337</f>
        <v>7200</v>
      </c>
      <c r="H337" s="83">
        <v>1600</v>
      </c>
      <c r="I337" s="55"/>
      <c r="J337" t="s" s="54">
        <f>UPPER("Derma roller System- 0,25mm")</f>
        <v>665</v>
      </c>
      <c r="K337" s="55"/>
      <c r="L337" s="55"/>
      <c r="M337" s="56">
        <v>12</v>
      </c>
      <c r="N337" s="56">
        <f>M337+M337*(0.15)</f>
        <v>13.8</v>
      </c>
      <c r="O337" s="56">
        <f>M337*H337</f>
        <v>19200</v>
      </c>
      <c r="P337" s="56">
        <f>H337*N337</f>
        <v>22080</v>
      </c>
    </row>
    <row r="338" s="26" customFormat="1" ht="146.25" customHeight="1" hidden="1">
      <c r="A338" t="s" s="54">
        <v>666</v>
      </c>
      <c r="B338" s="85">
        <v>200</v>
      </c>
      <c r="C338" s="91"/>
      <c r="D338" s="91"/>
      <c r="E338" s="91"/>
      <c r="F338" s="95">
        <v>9</v>
      </c>
      <c r="G338" s="56">
        <f>F338*H338</f>
        <v>1800</v>
      </c>
      <c r="H338" s="85">
        <v>200</v>
      </c>
      <c r="I338" s="55"/>
      <c r="J338" t="s" s="54">
        <f>UPPER("Derma roller System- 0.30mm")</f>
        <v>667</v>
      </c>
      <c r="K338" s="55"/>
      <c r="L338" s="55"/>
      <c r="M338" s="56">
        <v>12</v>
      </c>
      <c r="N338" s="56">
        <f>M338+M338*(0.15)</f>
        <v>13.8</v>
      </c>
      <c r="O338" s="56">
        <f>M338*H338</f>
        <v>2400</v>
      </c>
      <c r="P338" s="56">
        <f>H338*N338</f>
        <v>2760</v>
      </c>
    </row>
    <row r="339" s="26" customFormat="1" ht="146.25" customHeight="1">
      <c r="A339" t="s" s="64">
        <v>668</v>
      </c>
      <c r="B339" s="100">
        <v>36</v>
      </c>
      <c r="C339" s="101"/>
      <c r="D339" s="101"/>
      <c r="E339" s="101"/>
      <c r="F339" s="123"/>
      <c r="G339" s="67"/>
      <c r="H339" s="100">
        <v>350</v>
      </c>
      <c r="I339" s="65"/>
      <c r="J339" t="s" s="64">
        <v>669</v>
      </c>
      <c r="K339" s="65"/>
      <c r="L339" s="65"/>
      <c r="M339" s="67">
        <v>55</v>
      </c>
      <c r="N339" s="67">
        <f>M339+M339*(0.15)</f>
        <v>63.25</v>
      </c>
      <c r="O339" s="56">
        <f>M339*H339</f>
        <v>19250</v>
      </c>
      <c r="P339" s="56">
        <f>H339*N339</f>
        <v>22137.5</v>
      </c>
    </row>
    <row r="340" s="26" customFormat="1" ht="146.25" customHeight="1">
      <c r="A340" t="s" s="64">
        <v>670</v>
      </c>
      <c r="B340" s="100">
        <v>60</v>
      </c>
      <c r="C340" s="101"/>
      <c r="D340" s="101"/>
      <c r="E340" s="101"/>
      <c r="F340" s="123"/>
      <c r="G340" s="67"/>
      <c r="H340" s="100">
        <v>300</v>
      </c>
      <c r="I340" s="65"/>
      <c r="J340" t="s" s="64">
        <v>671</v>
      </c>
      <c r="K340" s="65"/>
      <c r="L340" s="65"/>
      <c r="M340" s="67">
        <v>44</v>
      </c>
      <c r="N340" s="67">
        <f>M340+M340*(0.15)</f>
        <v>50.6</v>
      </c>
      <c r="O340" s="56">
        <f>M340*H340</f>
        <v>13200</v>
      </c>
      <c r="P340" s="56">
        <f>H340*N340</f>
        <v>15180</v>
      </c>
    </row>
    <row r="341" s="26" customFormat="1" ht="146.25" customHeight="1">
      <c r="A341" t="s" s="64">
        <v>672</v>
      </c>
      <c r="B341" s="100">
        <v>60</v>
      </c>
      <c r="C341" s="101"/>
      <c r="D341" s="101"/>
      <c r="E341" s="101"/>
      <c r="F341" s="123"/>
      <c r="G341" s="67"/>
      <c r="H341" s="100">
        <v>714</v>
      </c>
      <c r="I341" s="65"/>
      <c r="J341" t="s" s="64">
        <v>673</v>
      </c>
      <c r="K341" s="65"/>
      <c r="L341" s="65"/>
      <c r="M341" s="67">
        <v>24.2</v>
      </c>
      <c r="N341" s="67">
        <f>M341+M341*(0.15)</f>
        <v>27.83</v>
      </c>
      <c r="O341" s="56"/>
      <c r="P341" s="56"/>
    </row>
    <row r="342" s="26" customFormat="1" ht="146.25" customHeight="1">
      <c r="A342" t="s" s="64">
        <v>674</v>
      </c>
      <c r="B342" s="100">
        <v>48</v>
      </c>
      <c r="C342" s="101"/>
      <c r="D342" s="101"/>
      <c r="E342" s="101"/>
      <c r="F342" s="123"/>
      <c r="G342" s="67"/>
      <c r="H342" s="100">
        <v>714</v>
      </c>
      <c r="I342" s="65"/>
      <c r="J342" t="s" s="64">
        <v>675</v>
      </c>
      <c r="K342" s="65"/>
      <c r="L342" s="65"/>
      <c r="M342" s="67">
        <v>44</v>
      </c>
      <c r="N342" s="67">
        <f>M342+M342*(0.15)</f>
        <v>50.6</v>
      </c>
      <c r="O342" s="56"/>
      <c r="P342" s="56"/>
    </row>
    <row r="343" s="30" customFormat="1" ht="155.25" customHeight="1">
      <c r="A343" t="s" s="48">
        <v>676</v>
      </c>
      <c r="B343" s="49">
        <v>50</v>
      </c>
      <c r="F343" s="52">
        <v>16.5</v>
      </c>
      <c r="G343" s="52">
        <f>F343*H343</f>
        <v>8233.5</v>
      </c>
      <c r="H343" s="51">
        <v>499</v>
      </c>
      <c r="I343" s="69"/>
      <c r="J343" t="s" s="54">
        <v>677</v>
      </c>
      <c r="K343" t="s" s="70">
        <v>612</v>
      </c>
      <c r="M343" s="56">
        <v>29.99</v>
      </c>
      <c r="N343" s="56">
        <f>M343*(0.15)+M343</f>
        <v>34.4885</v>
      </c>
      <c r="O343" s="56">
        <f>M343*H343</f>
        <v>14965.01</v>
      </c>
      <c r="P343" s="56">
        <f>H343*N343</f>
        <v>17209.7615</v>
      </c>
    </row>
    <row r="344" s="30" customFormat="1" ht="165" customHeight="1">
      <c r="A344" t="s" s="48">
        <v>678</v>
      </c>
      <c r="B344" s="49">
        <v>56</v>
      </c>
      <c r="F344" s="52">
        <v>7.8</v>
      </c>
      <c r="G344" s="52">
        <f>F344*H344</f>
        <v>1170</v>
      </c>
      <c r="H344" s="51">
        <v>150</v>
      </c>
      <c r="I344" s="89"/>
      <c r="J344" t="s" s="54">
        <v>679</v>
      </c>
      <c r="K344" t="s" s="70">
        <v>612</v>
      </c>
      <c r="M344" s="56">
        <v>17</v>
      </c>
      <c r="N344" s="56">
        <f>M344*(0.1762)+M344</f>
        <v>19.9954</v>
      </c>
      <c r="O344" s="56">
        <f>M344*H344</f>
        <v>2550</v>
      </c>
      <c r="P344" s="56">
        <f>H344*N344</f>
        <v>2999.31</v>
      </c>
    </row>
    <row r="345" s="30" customFormat="1" ht="165" customHeight="1">
      <c r="A345" t="s" s="48">
        <v>680</v>
      </c>
      <c r="B345" s="49">
        <v>20</v>
      </c>
      <c r="F345" s="52">
        <v>24</v>
      </c>
      <c r="G345" s="52">
        <f>F345*H345</f>
        <v>8160</v>
      </c>
      <c r="H345" s="49">
        <v>340</v>
      </c>
      <c r="I345" s="69"/>
      <c r="J345" t="s" s="54">
        <v>681</v>
      </c>
      <c r="K345" s="55"/>
      <c r="L345" t="s" s="48">
        <v>682</v>
      </c>
      <c r="M345" s="56">
        <v>50</v>
      </c>
      <c r="N345" s="56">
        <f>M345*(0.15)+M345</f>
        <v>57.5</v>
      </c>
      <c r="O345" s="56"/>
      <c r="P345" s="56"/>
    </row>
    <row r="346" s="30" customFormat="1" ht="165" customHeight="1">
      <c r="A346" t="s" s="48">
        <v>683</v>
      </c>
      <c r="B346" s="49">
        <v>50</v>
      </c>
      <c r="F346" s="52">
        <v>25</v>
      </c>
      <c r="G346" s="52">
        <f>F346*H346</f>
        <v>1250</v>
      </c>
      <c r="H346" s="49">
        <v>50</v>
      </c>
      <c r="I346" s="69"/>
      <c r="J346" t="s" s="54">
        <v>684</v>
      </c>
      <c r="M346" s="52">
        <v>50</v>
      </c>
      <c r="N346" s="52">
        <f>M346*(0.15)+M346</f>
        <v>57.5</v>
      </c>
      <c r="O346" s="56">
        <f>M346*H346</f>
        <v>2500</v>
      </c>
      <c r="P346" s="56">
        <f>H346*N346</f>
        <v>2875</v>
      </c>
    </row>
    <row r="347" s="26" customFormat="1" ht="165" customHeight="1">
      <c r="A347" t="s" s="54">
        <v>685</v>
      </c>
      <c r="B347" t="s" s="70">
        <v>686</v>
      </c>
      <c r="C347" s="55"/>
      <c r="D347" s="55"/>
      <c r="E347" s="55"/>
      <c r="F347" s="56">
        <v>23</v>
      </c>
      <c r="G347" s="56">
        <f>F347*H347</f>
        <v>78200</v>
      </c>
      <c r="H347" s="82">
        <v>3400</v>
      </c>
      <c r="J347" t="s" s="54">
        <v>687</v>
      </c>
      <c r="K347" s="117"/>
      <c r="L347" s="55"/>
      <c r="M347" s="118">
        <v>46</v>
      </c>
      <c r="N347" s="118">
        <f>M347*(0.15)+M347</f>
        <v>52.9</v>
      </c>
      <c r="O347" s="56">
        <f>M347*H347</f>
        <v>156400</v>
      </c>
      <c r="P347" s="56">
        <f>H347*N347</f>
        <v>179860</v>
      </c>
    </row>
    <row r="348" s="30" customFormat="1" ht="165" customHeight="1" hidden="1">
      <c r="A348" t="s" s="48">
        <v>630</v>
      </c>
      <c r="B348" s="49">
        <v>100</v>
      </c>
      <c r="F348" s="52">
        <v>42</v>
      </c>
      <c r="G348" s="52">
        <f>F348*H348</f>
        <v>4158</v>
      </c>
      <c r="H348" s="49">
        <v>99</v>
      </c>
      <c r="I348" s="69"/>
      <c r="J348" t="s" s="54">
        <v>688</v>
      </c>
      <c r="K348" t="s" s="70">
        <v>612</v>
      </c>
      <c r="M348" s="56">
        <v>40</v>
      </c>
      <c r="N348" s="56">
        <f>M348*(0.15)+M348</f>
        <v>46</v>
      </c>
      <c r="O348" s="56">
        <f>M348*H348</f>
        <v>3960</v>
      </c>
      <c r="P348" s="56">
        <f>H348*N348</f>
        <v>4554</v>
      </c>
    </row>
    <row r="349" s="30" customFormat="1" ht="27.75" customHeight="1" hidden="1">
      <c r="A349" t="s" s="48">
        <v>689</v>
      </c>
      <c r="F349" s="52"/>
      <c r="G349" s="52">
        <f>F349*H349</f>
        <v>0</v>
      </c>
      <c r="H349" s="49">
        <v>0</v>
      </c>
      <c r="I349" s="69"/>
      <c r="J349" t="s" s="54">
        <v>690</v>
      </c>
      <c r="K349" t="s" s="70">
        <v>612</v>
      </c>
      <c r="M349" s="56">
        <v>40</v>
      </c>
      <c r="N349" s="56">
        <f>M349*(0.15)+M349</f>
        <v>46</v>
      </c>
      <c r="O349" s="56">
        <f>M349*H349</f>
        <v>0</v>
      </c>
      <c r="P349" s="56">
        <f>H349*N349</f>
        <v>0</v>
      </c>
    </row>
    <row r="350" s="30" customFormat="1" ht="27.75" customHeight="1" hidden="1">
      <c r="A350" t="s" s="75">
        <v>691</v>
      </c>
      <c r="B350" s="49">
        <v>100</v>
      </c>
      <c r="F350" s="52"/>
      <c r="G350" s="52">
        <f>F350*H350</f>
        <v>0</v>
      </c>
      <c r="H350" s="49">
        <v>100</v>
      </c>
      <c r="I350" s="69"/>
      <c r="J350" t="s" s="54">
        <v>692</v>
      </c>
      <c r="K350" s="55"/>
      <c r="M350" s="56">
        <v>20</v>
      </c>
      <c r="N350" s="56">
        <f>M350+M350*(0.15)</f>
        <v>23</v>
      </c>
      <c r="O350" s="56">
        <f>M350*H350</f>
        <v>2000</v>
      </c>
      <c r="P350" s="56">
        <f>H350*N350</f>
        <v>2300</v>
      </c>
    </row>
    <row r="351" s="30" customFormat="1" ht="165" customHeight="1">
      <c r="A351" t="s" s="75">
        <v>693</v>
      </c>
      <c r="B351" s="49">
        <v>200</v>
      </c>
      <c r="C351" s="50">
        <v>44719</v>
      </c>
      <c r="D351" s="49">
        <v>8000</v>
      </c>
      <c r="E351" s="51">
        <f>D351-H351</f>
        <v>5520</v>
      </c>
      <c r="F351" s="52">
        <v>2.35</v>
      </c>
      <c r="G351" s="52">
        <f>F351*H351</f>
        <v>5828</v>
      </c>
      <c r="H351" s="51">
        <v>2480</v>
      </c>
      <c r="I351" s="53"/>
      <c r="J351" t="s" s="54">
        <v>694</v>
      </c>
      <c r="K351" s="55"/>
      <c r="L351" t="s" s="48">
        <v>695</v>
      </c>
      <c r="M351" s="56">
        <v>7.3</v>
      </c>
      <c r="N351" s="56">
        <f>M351+M351*(0.15)</f>
        <v>8.395</v>
      </c>
      <c r="O351" s="56">
        <f>M351*H351</f>
        <v>18104</v>
      </c>
      <c r="P351" s="56">
        <f>H351*N351</f>
        <v>20819.6</v>
      </c>
    </row>
    <row r="352" s="30" customFormat="1" ht="165" customHeight="1">
      <c r="A352" t="s" s="48">
        <v>696</v>
      </c>
      <c r="B352" s="49">
        <v>30</v>
      </c>
      <c r="F352" s="52">
        <v>9.5</v>
      </c>
      <c r="G352" s="52">
        <f>F352*H352</f>
        <v>855</v>
      </c>
      <c r="H352" s="49">
        <v>90</v>
      </c>
      <c r="I352" s="69"/>
      <c r="J352" t="s" s="54">
        <v>697</v>
      </c>
      <c r="K352" s="55"/>
      <c r="L352" t="s" s="48">
        <v>698</v>
      </c>
      <c r="M352" s="56">
        <v>26</v>
      </c>
      <c r="N352" s="56">
        <f>M352*(0.15)+M352</f>
        <v>29.9</v>
      </c>
      <c r="O352" s="56"/>
      <c r="P352" s="56"/>
    </row>
    <row r="353" s="30" customFormat="1" ht="165" customHeight="1">
      <c r="A353" t="s" s="48">
        <v>699</v>
      </c>
      <c r="B353" s="49">
        <v>20</v>
      </c>
      <c r="F353" s="52"/>
      <c r="G353" s="52"/>
      <c r="H353" s="49">
        <v>1170</v>
      </c>
      <c r="I353" s="69"/>
      <c r="J353" t="s" s="54">
        <v>700</v>
      </c>
      <c r="K353" s="55"/>
      <c r="L353" t="s" s="48">
        <v>701</v>
      </c>
      <c r="M353" s="56">
        <v>38</v>
      </c>
      <c r="N353" s="56">
        <f>M353*(0.15)+M353</f>
        <v>43.7</v>
      </c>
      <c r="O353" s="56"/>
      <c r="P353" s="56"/>
    </row>
    <row r="354" s="26" customFormat="1" ht="165" customHeight="1">
      <c r="A354" t="s" s="54">
        <v>702</v>
      </c>
      <c r="B354" s="81">
        <v>100</v>
      </c>
      <c r="C354" s="55"/>
      <c r="D354" s="55"/>
      <c r="E354" s="55"/>
      <c r="F354" s="56"/>
      <c r="G354" s="56"/>
      <c r="H354" s="81">
        <v>5470</v>
      </c>
      <c r="J354" t="s" s="54">
        <v>703</v>
      </c>
      <c r="K354" s="55"/>
      <c r="L354" t="s" s="54">
        <v>704</v>
      </c>
      <c r="M354" s="56">
        <v>13.57</v>
      </c>
      <c r="N354" s="56">
        <f>M354*(0.15)+M354</f>
        <v>15.6055</v>
      </c>
      <c r="O354" s="56"/>
      <c r="P354" s="56"/>
    </row>
    <row r="355" s="30" customFormat="1" ht="165" customHeight="1">
      <c r="A355" t="s" s="48">
        <v>705</v>
      </c>
      <c r="B355" s="49">
        <v>75</v>
      </c>
      <c r="F355" s="52"/>
      <c r="G355" s="52"/>
      <c r="H355" s="49">
        <v>3700</v>
      </c>
      <c r="I355" s="69"/>
      <c r="J355" t="s" s="54">
        <v>706</v>
      </c>
      <c r="K355" s="55"/>
      <c r="L355" t="s" s="48">
        <v>707</v>
      </c>
      <c r="M355" s="56">
        <v>15</v>
      </c>
      <c r="N355" s="56">
        <f>M355*(0.15)+M355</f>
        <v>17.25</v>
      </c>
      <c r="O355" s="56"/>
      <c r="P355" s="56"/>
    </row>
    <row r="356" s="30" customFormat="1" ht="165" customHeight="1">
      <c r="A356" t="s" s="48">
        <v>708</v>
      </c>
      <c r="B356" s="49">
        <v>200</v>
      </c>
      <c r="F356" s="52">
        <v>2.8</v>
      </c>
      <c r="G356" s="52">
        <f>F356*H356</f>
        <v>3248</v>
      </c>
      <c r="H356" s="51">
        <v>1160</v>
      </c>
      <c r="I356" s="69"/>
      <c r="J356" t="s" s="54">
        <f>UPPER("Elástico de Tensão para Exercícios ")</f>
        <v>709</v>
      </c>
      <c r="K356" s="55"/>
      <c r="L356" t="s" s="48">
        <v>710</v>
      </c>
      <c r="M356" s="56">
        <v>6</v>
      </c>
      <c r="N356" s="56">
        <v>7</v>
      </c>
      <c r="O356" s="56"/>
      <c r="P356" s="56"/>
    </row>
    <row r="357" s="30" customFormat="1" ht="165" customHeight="1">
      <c r="A357" t="s" s="48">
        <v>711</v>
      </c>
      <c r="B357" s="49">
        <v>40</v>
      </c>
      <c r="F357" s="52"/>
      <c r="G357" s="52"/>
      <c r="H357" s="51">
        <v>595</v>
      </c>
      <c r="I357" s="69"/>
      <c r="J357" t="s" s="54">
        <v>712</v>
      </c>
      <c r="K357" s="55"/>
      <c r="L357" s="68"/>
      <c r="M357" s="56">
        <v>17</v>
      </c>
      <c r="N357" s="56">
        <f>M357*(0.15)+M357</f>
        <v>19.55</v>
      </c>
      <c r="O357" s="56"/>
      <c r="P357" s="56"/>
    </row>
    <row r="358" s="26" customFormat="1" ht="165" customHeight="1">
      <c r="A358" t="s" s="54">
        <v>713</v>
      </c>
      <c r="B358" s="81">
        <v>24</v>
      </c>
      <c r="C358" s="81">
        <v>120</v>
      </c>
      <c r="D358" s="55"/>
      <c r="E358" t="s" s="70">
        <v>714</v>
      </c>
      <c r="F358" s="56"/>
      <c r="G358" s="56"/>
      <c r="H358" s="82">
        <v>1320</v>
      </c>
      <c r="J358" t="s" s="54">
        <v>714</v>
      </c>
      <c r="K358" s="55"/>
      <c r="L358" t="s" s="54">
        <v>715</v>
      </c>
      <c r="M358" s="56">
        <v>35.4</v>
      </c>
      <c r="N358" s="56">
        <f>M358*(0.15)+M358</f>
        <v>40.71</v>
      </c>
      <c r="O358" s="56"/>
      <c r="P358" s="56"/>
    </row>
    <row r="359" s="26" customFormat="1" ht="165" customHeight="1">
      <c r="A359" t="s" s="54">
        <v>716</v>
      </c>
      <c r="B359" s="81">
        <v>40</v>
      </c>
      <c r="C359" s="84">
        <v>44774</v>
      </c>
      <c r="D359" s="81">
        <v>1400</v>
      </c>
      <c r="E359" s="82">
        <f>D359-H359</f>
        <v>-412</v>
      </c>
      <c r="F359" s="56">
        <v>12.7</v>
      </c>
      <c r="G359" s="56">
        <f>F359*H359</f>
        <v>23012.4</v>
      </c>
      <c r="H359" s="82">
        <v>1812</v>
      </c>
      <c r="J359" t="s" s="54">
        <v>717</v>
      </c>
      <c r="K359" s="55"/>
      <c r="L359" t="s" s="54">
        <v>718</v>
      </c>
      <c r="M359" s="56">
        <v>32.34</v>
      </c>
      <c r="N359" s="56">
        <f>M359*(0.15)+M359</f>
        <v>37.191</v>
      </c>
      <c r="O359" s="56"/>
      <c r="P359" s="56"/>
    </row>
    <row r="360" s="26" customFormat="1" ht="165" customHeight="1">
      <c r="A360" t="s" s="54">
        <v>719</v>
      </c>
      <c r="B360" s="81">
        <v>30</v>
      </c>
      <c r="C360" s="84">
        <v>44774</v>
      </c>
      <c r="D360" s="82">
        <v>2400</v>
      </c>
      <c r="E360" s="82">
        <f>D360-H360</f>
        <v>510</v>
      </c>
      <c r="F360" s="56">
        <v>16.3</v>
      </c>
      <c r="G360" s="56">
        <f>F360*H360</f>
        <v>30807</v>
      </c>
      <c r="H360" s="82">
        <v>1890</v>
      </c>
      <c r="J360" t="s" s="54">
        <v>720</v>
      </c>
      <c r="K360" s="55"/>
      <c r="L360" t="s" s="54">
        <v>721</v>
      </c>
      <c r="M360" s="56">
        <v>40.42</v>
      </c>
      <c r="N360" s="56">
        <f>M360*(0.15)+M360</f>
        <v>46.483</v>
      </c>
      <c r="O360" s="56"/>
      <c r="P360" s="56"/>
    </row>
    <row r="361" s="26" customFormat="1" ht="165" customHeight="1">
      <c r="A361" t="s" s="54">
        <v>722</v>
      </c>
      <c r="B361" s="81">
        <v>25</v>
      </c>
      <c r="C361" s="84">
        <v>44774</v>
      </c>
      <c r="D361" s="82">
        <v>1875</v>
      </c>
      <c r="E361" s="82">
        <f>D361-H361</f>
        <v>222</v>
      </c>
      <c r="F361" s="56">
        <v>18.5</v>
      </c>
      <c r="G361" s="56">
        <f>F361*H361</f>
        <v>30580.5</v>
      </c>
      <c r="H361" s="82">
        <v>1653</v>
      </c>
      <c r="J361" t="s" s="54">
        <v>723</v>
      </c>
      <c r="K361" s="55"/>
      <c r="L361" t="s" s="54">
        <v>718</v>
      </c>
      <c r="M361" s="56">
        <v>46.2</v>
      </c>
      <c r="N361" s="56">
        <f>M361*(0.15)+M361</f>
        <v>53.13</v>
      </c>
      <c r="O361" s="56"/>
      <c r="P361" s="56"/>
    </row>
    <row r="362" s="26" customFormat="1" ht="165" customHeight="1">
      <c r="A362" t="s" s="54">
        <v>724</v>
      </c>
      <c r="B362" t="s" s="70">
        <v>725</v>
      </c>
      <c r="C362" s="84">
        <v>44774</v>
      </c>
      <c r="D362" s="81">
        <v>6070</v>
      </c>
      <c r="E362" s="82">
        <f>D362-H362</f>
        <v>300</v>
      </c>
      <c r="F362" s="56">
        <v>1.8</v>
      </c>
      <c r="G362" s="56">
        <f>H362*F362</f>
        <v>10386</v>
      </c>
      <c r="H362" s="82">
        <v>5770</v>
      </c>
      <c r="I362" s="86"/>
      <c r="J362" t="s" s="54">
        <v>726</v>
      </c>
      <c r="K362" s="55"/>
      <c r="L362" s="55"/>
      <c r="M362" s="56">
        <v>5.77</v>
      </c>
      <c r="N362" s="56">
        <f>M362*(0.15)+M362</f>
        <v>6.6355</v>
      </c>
      <c r="O362" s="56">
        <f>M362*H362</f>
        <v>33292.9</v>
      </c>
      <c r="P362" s="56">
        <f>H362*N362</f>
        <v>38286.835</v>
      </c>
    </row>
    <row r="363" s="30" customFormat="1" ht="165" customHeight="1">
      <c r="A363" t="s" s="48">
        <v>727</v>
      </c>
      <c r="B363" s="49">
        <v>30</v>
      </c>
      <c r="F363" s="52">
        <v>14</v>
      </c>
      <c r="G363" s="52">
        <f>F363*H363</f>
        <v>2520</v>
      </c>
      <c r="H363" s="51">
        <v>180</v>
      </c>
      <c r="I363" s="53"/>
      <c r="J363" t="s" s="54">
        <v>728</v>
      </c>
      <c r="K363" s="55"/>
      <c r="L363" t="s" s="48">
        <v>729</v>
      </c>
      <c r="M363" s="56">
        <v>30</v>
      </c>
      <c r="N363" s="56">
        <f>M363*(0.15)+M363</f>
        <v>34.5</v>
      </c>
      <c r="O363" s="56"/>
      <c r="P363" s="56"/>
    </row>
    <row r="364" s="30" customFormat="1" ht="165" customHeight="1">
      <c r="A364" t="s" s="48">
        <v>730</v>
      </c>
      <c r="B364" s="49">
        <v>50</v>
      </c>
      <c r="F364" s="52">
        <v>30</v>
      </c>
      <c r="G364" s="52">
        <f>F364*H364</f>
        <v>24000</v>
      </c>
      <c r="H364" s="80">
        <v>800</v>
      </c>
      <c r="I364" s="53"/>
      <c r="J364" t="s" s="54">
        <v>731</v>
      </c>
      <c r="L364" t="s" s="48">
        <v>732</v>
      </c>
      <c r="M364" s="52">
        <v>64.95999999999999</v>
      </c>
      <c r="N364" s="56">
        <f>M364*(0.15)+M364</f>
        <v>74.70399999999999</v>
      </c>
      <c r="O364" s="56"/>
      <c r="P364" s="56"/>
    </row>
    <row r="365" s="30" customFormat="1" ht="165" customHeight="1">
      <c r="A365" t="s" s="75">
        <v>733</v>
      </c>
      <c r="B365" s="49">
        <v>150</v>
      </c>
      <c r="F365" s="52">
        <v>6.9</v>
      </c>
      <c r="G365" s="52">
        <f>F365*H365</f>
        <v>29663.1</v>
      </c>
      <c r="H365" s="51">
        <v>4299</v>
      </c>
      <c r="I365" s="69"/>
      <c r="J365" t="s" s="54">
        <v>734</v>
      </c>
      <c r="K365" s="55"/>
      <c r="L365" t="s" s="48">
        <v>735</v>
      </c>
      <c r="M365" s="56">
        <v>15</v>
      </c>
      <c r="N365" s="56">
        <f>M365+M365*(0.15)</f>
        <v>17.25</v>
      </c>
      <c r="O365" s="56"/>
      <c r="P365" s="56"/>
    </row>
    <row r="366" s="30" customFormat="1" ht="165" customHeight="1">
      <c r="A366" t="s" s="48">
        <v>736</v>
      </c>
      <c r="B366" s="49">
        <v>200</v>
      </c>
      <c r="F366" s="52">
        <v>7</v>
      </c>
      <c r="G366" s="52">
        <f>F366*H366</f>
        <v>2800</v>
      </c>
      <c r="H366" s="49">
        <v>400</v>
      </c>
      <c r="I366" s="69"/>
      <c r="J366" t="s" s="54">
        <v>737</v>
      </c>
      <c r="L366" t="s" s="48">
        <v>738</v>
      </c>
      <c r="M366" s="52">
        <v>12</v>
      </c>
      <c r="N366" s="52">
        <f>M366+M366*(0.15)</f>
        <v>13.8</v>
      </c>
      <c r="O366" s="56"/>
      <c r="P366" s="56"/>
    </row>
    <row r="367" s="30" customFormat="1" ht="165" customHeight="1">
      <c r="A367" t="s" s="48">
        <v>739</v>
      </c>
      <c r="B367" s="49">
        <v>100</v>
      </c>
      <c r="F367" s="52">
        <v>15</v>
      </c>
      <c r="G367" s="52">
        <f>F367*H367</f>
        <v>54000</v>
      </c>
      <c r="H367" s="51">
        <v>3600</v>
      </c>
      <c r="I367" s="69"/>
      <c r="J367" t="s" s="54">
        <v>740</v>
      </c>
      <c r="L367" t="s" s="48">
        <v>741</v>
      </c>
      <c r="M367" s="52">
        <v>33.43</v>
      </c>
      <c r="N367" s="52">
        <f>M367+M367*(0.15)</f>
        <v>38.4445</v>
      </c>
      <c r="O367" s="56"/>
      <c r="P367" s="56"/>
    </row>
    <row r="368" s="30" customFormat="1" ht="165" customHeight="1">
      <c r="A368" t="s" s="48">
        <v>742</v>
      </c>
      <c r="B368" s="49">
        <v>100</v>
      </c>
      <c r="F368" s="52">
        <v>7.5</v>
      </c>
      <c r="G368" s="52">
        <f>F368*H368</f>
        <v>15000</v>
      </c>
      <c r="H368" s="51">
        <v>2000</v>
      </c>
      <c r="I368" s="89"/>
      <c r="J368" t="s" s="54">
        <v>743</v>
      </c>
      <c r="K368" t="s" s="70">
        <v>612</v>
      </c>
      <c r="L368" t="s" s="48">
        <v>744</v>
      </c>
      <c r="M368" s="56">
        <v>18</v>
      </c>
      <c r="N368" s="56">
        <f>M368*(0.111)+M368</f>
        <v>19.998</v>
      </c>
      <c r="O368" s="56"/>
      <c r="P368" s="56"/>
    </row>
    <row r="369" s="30" customFormat="1" ht="165" customHeight="1">
      <c r="A369" t="s" s="48">
        <v>745</v>
      </c>
      <c r="B369" s="49">
        <v>100</v>
      </c>
      <c r="F369" s="52">
        <v>9</v>
      </c>
      <c r="G369" s="52">
        <f>F369*H369</f>
        <v>2160</v>
      </c>
      <c r="H369" s="79">
        <v>240</v>
      </c>
      <c r="I369" s="53"/>
      <c r="J369" t="s" s="54">
        <v>746</v>
      </c>
      <c r="M369" s="52">
        <v>18.5</v>
      </c>
      <c r="N369" s="52">
        <f>M369+M369*(0.15)</f>
        <v>21.275</v>
      </c>
      <c r="O369" s="56"/>
      <c r="P369" s="56"/>
    </row>
    <row r="370" s="30" customFormat="1" ht="165" customHeight="1">
      <c r="A370" t="s" s="75">
        <v>747</v>
      </c>
      <c r="B370" s="49">
        <v>200</v>
      </c>
      <c r="F370" s="52">
        <v>6.8</v>
      </c>
      <c r="G370" s="52">
        <f>F370*H370</f>
        <v>21957.2</v>
      </c>
      <c r="H370" s="51">
        <v>3229</v>
      </c>
      <c r="I370" s="55"/>
      <c r="J370" t="s" s="54">
        <f>UPPER("Cinta feminina abdominal modeladora")</f>
        <v>748</v>
      </c>
      <c r="K370" s="55"/>
      <c r="L370" t="s" s="48">
        <v>749</v>
      </c>
      <c r="M370" s="56">
        <v>18</v>
      </c>
      <c r="N370" s="56">
        <f>M370+M370*(0.15)</f>
        <v>20.7</v>
      </c>
      <c r="O370" s="56"/>
      <c r="P370" s="56"/>
    </row>
    <row r="371" s="30" customFormat="1" ht="165" customHeight="1">
      <c r="A371" t="s" s="75">
        <v>750</v>
      </c>
      <c r="B371" s="49">
        <v>100</v>
      </c>
      <c r="F371" s="52">
        <v>9</v>
      </c>
      <c r="G371" s="52">
        <f>F371*H371</f>
        <v>5400</v>
      </c>
      <c r="H371" s="51">
        <v>600</v>
      </c>
      <c r="I371" s="69"/>
      <c r="J371" t="s" s="54">
        <f>UPPER("Cinta feminina modeladora  ajustável")</f>
        <v>751</v>
      </c>
      <c r="K371" s="55"/>
      <c r="L371" t="s" s="48">
        <v>752</v>
      </c>
      <c r="M371" s="56">
        <v>20</v>
      </c>
      <c r="N371" s="56">
        <f>M371+M371*(0.15)</f>
        <v>23</v>
      </c>
      <c r="O371" s="56">
        <f>M371*H371</f>
        <v>12000</v>
      </c>
      <c r="P371" s="56">
        <f>H371*N371</f>
        <v>13800</v>
      </c>
    </row>
    <row r="372" s="30" customFormat="1" ht="27.75" customHeight="1" hidden="1">
      <c r="A372" t="s" s="75">
        <v>753</v>
      </c>
      <c r="B372" s="49">
        <v>100</v>
      </c>
      <c r="F372" s="52"/>
      <c r="G372" s="52">
        <f>F372*H372</f>
        <v>0</v>
      </c>
      <c r="H372" s="49">
        <v>600</v>
      </c>
      <c r="I372" s="69"/>
      <c r="J372" t="s" s="54">
        <v>754</v>
      </c>
      <c r="K372" s="55"/>
      <c r="M372" s="56">
        <v>30</v>
      </c>
      <c r="N372" s="56">
        <f>M372+M372*(0.15)</f>
        <v>34.5</v>
      </c>
      <c r="O372" s="56">
        <f>M372*H372</f>
        <v>18000</v>
      </c>
      <c r="P372" s="56">
        <f>H372*N372</f>
        <v>20700</v>
      </c>
    </row>
    <row r="373" s="30" customFormat="1" ht="165" customHeight="1">
      <c r="A373" t="s" s="75">
        <v>755</v>
      </c>
      <c r="B373" s="49">
        <v>200</v>
      </c>
      <c r="C373" s="50">
        <v>44719</v>
      </c>
      <c r="D373" s="49">
        <v>2000</v>
      </c>
      <c r="E373" s="51">
        <f>D373-H373</f>
        <v>843</v>
      </c>
      <c r="F373" s="52">
        <v>8.300000000000001</v>
      </c>
      <c r="G373" s="52">
        <f>F373*H373</f>
        <v>9603.1</v>
      </c>
      <c r="H373" s="51">
        <v>1157</v>
      </c>
      <c r="I373" s="53"/>
      <c r="J373" t="s" s="54">
        <v>756</v>
      </c>
      <c r="K373" s="55"/>
      <c r="L373" t="s" s="48">
        <v>757</v>
      </c>
      <c r="M373" s="56">
        <v>24.2</v>
      </c>
      <c r="N373" s="56">
        <f>M373+M373*(0.15)</f>
        <v>27.83</v>
      </c>
      <c r="O373" s="56"/>
      <c r="P373" s="56"/>
    </row>
    <row r="374" s="30" customFormat="1" ht="165" customHeight="1">
      <c r="A374" t="s" s="75">
        <v>758</v>
      </c>
      <c r="B374" s="49">
        <v>200</v>
      </c>
      <c r="C374" s="50">
        <v>44719</v>
      </c>
      <c r="D374" s="49">
        <v>1600</v>
      </c>
      <c r="E374" s="51">
        <f>D374-H374</f>
        <v>701</v>
      </c>
      <c r="F374" s="52">
        <v>11</v>
      </c>
      <c r="G374" s="52">
        <f>F374*H374</f>
        <v>9889</v>
      </c>
      <c r="H374" s="51">
        <v>899</v>
      </c>
      <c r="I374" s="53"/>
      <c r="J374" t="s" s="54">
        <v>759</v>
      </c>
      <c r="K374" s="55"/>
      <c r="L374" t="s" s="48">
        <v>760</v>
      </c>
      <c r="M374" s="56">
        <v>30.25</v>
      </c>
      <c r="N374" s="56">
        <f>M374+M374*(0.15)</f>
        <v>34.7875</v>
      </c>
      <c r="O374" s="56"/>
      <c r="P374" s="56"/>
    </row>
    <row r="375" s="30" customFormat="1" ht="165" customHeight="1">
      <c r="A375" t="s" s="75">
        <v>761</v>
      </c>
      <c r="B375" s="49">
        <v>200</v>
      </c>
      <c r="C375" s="50">
        <v>44719</v>
      </c>
      <c r="D375" s="49">
        <v>1600</v>
      </c>
      <c r="E375" s="51">
        <f>D375-H375</f>
        <v>852</v>
      </c>
      <c r="F375" s="52">
        <v>13.3</v>
      </c>
      <c r="G375" s="52">
        <f>F375*H375</f>
        <v>9948.4</v>
      </c>
      <c r="H375" s="51">
        <v>748</v>
      </c>
      <c r="I375" s="53"/>
      <c r="J375" t="s" s="54">
        <v>762</v>
      </c>
      <c r="K375" s="55"/>
      <c r="L375" t="s" s="48">
        <v>763</v>
      </c>
      <c r="M375" s="56">
        <v>36.3</v>
      </c>
      <c r="N375" s="56">
        <f>M375+M375*(0.15)</f>
        <v>41.745</v>
      </c>
      <c r="O375" s="56"/>
      <c r="P375" s="56"/>
    </row>
    <row r="376" s="30" customFormat="1" ht="165" customHeight="1">
      <c r="A376" t="s" s="75">
        <v>764</v>
      </c>
      <c r="B376" s="49">
        <v>200</v>
      </c>
      <c r="C376" s="50">
        <v>44719</v>
      </c>
      <c r="D376" s="49">
        <v>1600</v>
      </c>
      <c r="E376" s="51">
        <f>D376-H376</f>
        <v>401</v>
      </c>
      <c r="F376" s="52">
        <v>12.2</v>
      </c>
      <c r="G376" s="52">
        <f>F376*H376</f>
        <v>14627.8</v>
      </c>
      <c r="H376" s="51">
        <v>1199</v>
      </c>
      <c r="I376" s="53"/>
      <c r="J376" t="s" s="54">
        <v>765</v>
      </c>
      <c r="K376" s="55"/>
      <c r="L376" t="s" s="48">
        <v>763</v>
      </c>
      <c r="M376" s="56">
        <v>33.88</v>
      </c>
      <c r="N376" s="56">
        <f>M376+M376*(0.15)</f>
        <v>38.962</v>
      </c>
      <c r="O376" s="56"/>
      <c r="P376" s="56"/>
    </row>
    <row r="377" s="30" customFormat="1" ht="165" customHeight="1">
      <c r="A377" t="s" s="75">
        <v>766</v>
      </c>
      <c r="B377" s="49">
        <v>200</v>
      </c>
      <c r="C377" s="50">
        <v>44719</v>
      </c>
      <c r="D377" s="49">
        <v>2000</v>
      </c>
      <c r="E377" s="51">
        <f>D377-H377</f>
        <v>204</v>
      </c>
      <c r="F377" s="52">
        <v>12.2</v>
      </c>
      <c r="G377" s="52">
        <f>F377*H377</f>
        <v>21911.2</v>
      </c>
      <c r="H377" s="51">
        <v>1796</v>
      </c>
      <c r="I377" s="53"/>
      <c r="J377" t="s" s="54">
        <v>767</v>
      </c>
      <c r="K377" s="55"/>
      <c r="L377" t="s" s="48">
        <v>763</v>
      </c>
      <c r="M377" s="56">
        <v>33.88</v>
      </c>
      <c r="N377" s="56">
        <f>M377+M377*(0.15)</f>
        <v>38.962</v>
      </c>
      <c r="O377" s="56"/>
      <c r="P377" s="56"/>
    </row>
    <row r="378" s="30" customFormat="1" ht="165" customHeight="1">
      <c r="A378" t="s" s="75">
        <v>768</v>
      </c>
      <c r="B378" s="49">
        <v>100</v>
      </c>
      <c r="C378" s="50">
        <v>44774</v>
      </c>
      <c r="D378" s="49">
        <v>2000</v>
      </c>
      <c r="E378" s="51">
        <f>D378-H378</f>
        <v>466</v>
      </c>
      <c r="F378" s="52">
        <v>23.5</v>
      </c>
      <c r="G378" s="52">
        <f>F378*H378</f>
        <v>36049</v>
      </c>
      <c r="H378" s="51">
        <v>1534</v>
      </c>
      <c r="I378" s="53"/>
      <c r="J378" t="s" s="54">
        <v>769</v>
      </c>
      <c r="K378" s="55"/>
      <c r="L378" t="s" s="48">
        <v>770</v>
      </c>
      <c r="M378" s="56">
        <v>57.75</v>
      </c>
      <c r="N378" s="56">
        <f>M378+M378*(0.15)</f>
        <v>66.41249999999999</v>
      </c>
      <c r="O378" s="56"/>
      <c r="P378" s="56"/>
    </row>
    <row r="379" s="30" customFormat="1" ht="165" customHeight="1">
      <c r="A379" t="s" s="48">
        <v>771</v>
      </c>
      <c r="B379" s="49">
        <v>50</v>
      </c>
      <c r="F379" s="52">
        <v>16.5</v>
      </c>
      <c r="G379" s="52">
        <f>F379*H379</f>
        <v>1650</v>
      </c>
      <c r="H379" s="49">
        <v>100</v>
      </c>
      <c r="I379" s="53"/>
      <c r="J379" t="s" s="54">
        <v>772</v>
      </c>
      <c r="L379" t="s" s="48">
        <v>773</v>
      </c>
      <c r="M379" s="52">
        <v>32</v>
      </c>
      <c r="N379" s="52">
        <f>M379+M379*(0.15)</f>
        <v>36.8</v>
      </c>
      <c r="O379" s="56">
        <f>M379*H379</f>
        <v>3200</v>
      </c>
      <c r="P379" s="56">
        <f>H379*N379</f>
        <v>3680</v>
      </c>
    </row>
    <row r="380" s="30" customFormat="1" ht="165" customHeight="1">
      <c r="A380" t="s" s="75">
        <v>774</v>
      </c>
      <c r="B380" s="49">
        <v>200</v>
      </c>
      <c r="C380" s="50">
        <v>44774</v>
      </c>
      <c r="D380" s="49">
        <v>6106</v>
      </c>
      <c r="E380" s="49">
        <f>D380-H380</f>
        <v>4893</v>
      </c>
      <c r="F380" s="52">
        <v>11.5</v>
      </c>
      <c r="G380" s="52">
        <f>F380*H380</f>
        <v>13949.5</v>
      </c>
      <c r="H380" s="49">
        <v>1213</v>
      </c>
      <c r="I380" s="69"/>
      <c r="J380" t="s" s="54">
        <v>775</v>
      </c>
      <c r="K380" s="55"/>
      <c r="L380" t="s" s="48">
        <v>776</v>
      </c>
      <c r="M380" s="56">
        <v>28.86</v>
      </c>
      <c r="N380" s="56">
        <f>M380+M380*(0.15)</f>
        <v>33.189</v>
      </c>
      <c r="O380" s="56"/>
      <c r="P380" s="56"/>
    </row>
    <row r="381" s="30" customFormat="1" ht="165" customHeight="1">
      <c r="A381" t="s" s="48">
        <v>777</v>
      </c>
      <c r="B381" s="49">
        <v>200</v>
      </c>
      <c r="C381" s="50">
        <v>44778</v>
      </c>
      <c r="D381" s="49">
        <v>16710</v>
      </c>
      <c r="E381" s="51">
        <f>D381-H381</f>
        <v>5802</v>
      </c>
      <c r="F381" s="52">
        <v>11</v>
      </c>
      <c r="G381" s="52">
        <f>F381*H381</f>
        <v>119988</v>
      </c>
      <c r="H381" s="51">
        <v>10908</v>
      </c>
      <c r="I381" s="53"/>
      <c r="J381" t="s" s="54">
        <v>778</v>
      </c>
      <c r="K381" s="55"/>
      <c r="L381" t="s" s="48">
        <v>779</v>
      </c>
      <c r="M381" s="56">
        <v>28.86</v>
      </c>
      <c r="N381" s="56">
        <v>32.2</v>
      </c>
      <c r="O381" s="56"/>
      <c r="P381" s="56"/>
    </row>
    <row r="382" s="26" customFormat="1" ht="165" customHeight="1">
      <c r="A382" t="s" s="54">
        <v>780</v>
      </c>
      <c r="B382" s="81">
        <v>100</v>
      </c>
      <c r="C382" s="55"/>
      <c r="D382" s="55"/>
      <c r="E382" s="55"/>
      <c r="F382" s="56">
        <v>12.5</v>
      </c>
      <c r="G382" s="56">
        <f>F382*H382</f>
        <v>17087.5</v>
      </c>
      <c r="H382" s="82">
        <v>1367</v>
      </c>
      <c r="I382" s="86"/>
      <c r="J382" t="s" s="54">
        <v>781</v>
      </c>
      <c r="K382" s="55"/>
      <c r="L382" t="s" s="54">
        <v>779</v>
      </c>
      <c r="M382" s="56">
        <v>29.7</v>
      </c>
      <c r="N382" s="56">
        <f>M382+M382*(0.15)</f>
        <v>34.155</v>
      </c>
      <c r="O382" s="56"/>
      <c r="P382" s="56"/>
    </row>
    <row r="383" s="30" customFormat="1" ht="165" customHeight="1">
      <c r="A383" t="s" s="48">
        <v>782</v>
      </c>
      <c r="B383" s="49">
        <v>50</v>
      </c>
      <c r="F383" s="52">
        <v>32</v>
      </c>
      <c r="G383" s="52">
        <f>F383*H383</f>
        <v>6720</v>
      </c>
      <c r="H383" s="49">
        <v>210</v>
      </c>
      <c r="I383" s="69"/>
      <c r="J383" t="s" s="54">
        <v>783</v>
      </c>
      <c r="M383" s="52">
        <v>80</v>
      </c>
      <c r="N383" s="52">
        <f>M383+M383*(0.15)</f>
        <v>92</v>
      </c>
      <c r="O383" s="56">
        <f>M383*H383</f>
        <v>16800</v>
      </c>
      <c r="P383" s="56">
        <f>H383*N383</f>
        <v>19320</v>
      </c>
    </row>
    <row r="384" s="30" customFormat="1" ht="165" customHeight="1" hidden="1">
      <c r="A384" t="s" s="48">
        <v>784</v>
      </c>
      <c r="B384" s="49">
        <v>120</v>
      </c>
      <c r="F384" s="52"/>
      <c r="G384" s="52">
        <f>F384*H384</f>
        <v>0</v>
      </c>
      <c r="H384" s="49">
        <v>120</v>
      </c>
      <c r="I384" s="69"/>
      <c r="J384" t="s" s="54">
        <v>785</v>
      </c>
      <c r="K384" t="s" s="70">
        <v>786</v>
      </c>
      <c r="M384" s="56">
        <v>14</v>
      </c>
      <c r="N384" s="52">
        <f>M384+M384*(0.15)</f>
        <v>16.1</v>
      </c>
      <c r="O384" s="56">
        <f>M384*H384</f>
        <v>1680</v>
      </c>
      <c r="P384" s="56">
        <f>H384*N384</f>
        <v>1932</v>
      </c>
    </row>
    <row r="385" s="30" customFormat="1" ht="165" customHeight="1">
      <c r="A385" t="s" s="48">
        <v>787</v>
      </c>
      <c r="B385" s="49">
        <v>200</v>
      </c>
      <c r="C385" s="50">
        <v>44774</v>
      </c>
      <c r="D385" s="49">
        <v>2000</v>
      </c>
      <c r="E385" s="49">
        <f>D385-H385</f>
        <v>19</v>
      </c>
      <c r="F385" s="52">
        <v>20.8</v>
      </c>
      <c r="G385" s="52">
        <f>F385*H385</f>
        <v>41204.8</v>
      </c>
      <c r="H385" s="49">
        <v>1981</v>
      </c>
      <c r="I385" s="69"/>
      <c r="J385" t="s" s="54">
        <v>788</v>
      </c>
      <c r="K385" s="55"/>
      <c r="L385" t="s" s="48">
        <v>789</v>
      </c>
      <c r="M385" s="56">
        <v>51.98</v>
      </c>
      <c r="N385" s="52">
        <f>M385+M385*(0.15)</f>
        <v>59.777</v>
      </c>
      <c r="O385" s="56"/>
      <c r="P385" s="56"/>
    </row>
    <row r="386" s="30" customFormat="1" ht="165" customHeight="1">
      <c r="A386" t="s" s="48">
        <v>790</v>
      </c>
      <c r="B386" s="49">
        <v>36</v>
      </c>
      <c r="F386" s="52">
        <v>21</v>
      </c>
      <c r="G386" s="52">
        <f>F386*H386</f>
        <v>11151</v>
      </c>
      <c r="H386" s="49">
        <v>531</v>
      </c>
      <c r="I386" s="69"/>
      <c r="J386" t="s" s="54">
        <v>791</v>
      </c>
      <c r="L386" t="s" s="75">
        <v>448</v>
      </c>
      <c r="M386" s="52">
        <v>48</v>
      </c>
      <c r="N386" s="52">
        <f>M386*(0.15)+M386</f>
        <v>55.2</v>
      </c>
      <c r="O386" s="56">
        <f>M386*H386</f>
        <v>25488</v>
      </c>
      <c r="P386" s="56">
        <f>H386*N386</f>
        <v>29311.2</v>
      </c>
    </row>
    <row r="387" s="30" customFormat="1" ht="165" customHeight="1">
      <c r="A387" t="s" s="48">
        <v>792</v>
      </c>
      <c r="B387" s="49">
        <v>24</v>
      </c>
      <c r="F387" s="52">
        <v>25</v>
      </c>
      <c r="G387" s="52">
        <f>F387*H387</f>
        <v>5775</v>
      </c>
      <c r="H387" s="49">
        <v>231</v>
      </c>
      <c r="I387" s="69"/>
      <c r="J387" t="s" s="54">
        <v>793</v>
      </c>
      <c r="L387" t="s" s="48">
        <v>794</v>
      </c>
      <c r="M387" s="52">
        <v>55</v>
      </c>
      <c r="N387" s="52">
        <f>M387*(0.15)+M387</f>
        <v>63.25</v>
      </c>
      <c r="O387" s="56">
        <f>M387*H387</f>
        <v>12705</v>
      </c>
      <c r="P387" s="56">
        <f>H387*N387</f>
        <v>14610.75</v>
      </c>
    </row>
    <row r="388" s="30" customFormat="1" ht="165" customHeight="1">
      <c r="A388" t="s" s="48">
        <v>795</v>
      </c>
      <c r="B388" s="49">
        <v>12</v>
      </c>
      <c r="F388" s="52">
        <v>37</v>
      </c>
      <c r="G388" s="52">
        <f>F388*H388</f>
        <v>3589</v>
      </c>
      <c r="H388" s="49">
        <v>97</v>
      </c>
      <c r="I388" s="69"/>
      <c r="J388" t="s" s="54">
        <v>796</v>
      </c>
      <c r="L388" t="s" s="48">
        <v>794</v>
      </c>
      <c r="M388" s="52">
        <v>80</v>
      </c>
      <c r="N388" s="52">
        <f>M388*(0.15)+M388</f>
        <v>92</v>
      </c>
      <c r="O388" s="56">
        <f>M388*H388</f>
        <v>7760</v>
      </c>
      <c r="P388" s="56">
        <f>H388*N388</f>
        <v>8924</v>
      </c>
    </row>
    <row r="389" s="30" customFormat="1" ht="165" customHeight="1" hidden="1">
      <c r="A389" t="s" s="48">
        <v>797</v>
      </c>
      <c r="B389" s="49">
        <v>80</v>
      </c>
      <c r="F389" s="52"/>
      <c r="G389" s="52">
        <f>F389*H389</f>
        <v>0</v>
      </c>
      <c r="H389" s="49">
        <v>1520</v>
      </c>
      <c r="I389" s="69"/>
      <c r="J389" t="s" s="54">
        <v>798</v>
      </c>
      <c r="M389" s="52">
        <v>18</v>
      </c>
      <c r="N389" s="52">
        <f>M389*(0.15)+M389</f>
        <v>20.7</v>
      </c>
      <c r="O389" s="56">
        <f>M389*H389</f>
        <v>27360</v>
      </c>
      <c r="P389" s="56">
        <f>H389*N389</f>
        <v>31464</v>
      </c>
    </row>
    <row r="390" s="30" customFormat="1" ht="165" customHeight="1">
      <c r="A390" t="s" s="48">
        <v>799</v>
      </c>
      <c r="B390" s="49">
        <v>24</v>
      </c>
      <c r="F390" s="52">
        <v>21</v>
      </c>
      <c r="G390" s="52">
        <f>F390*H390</f>
        <v>1491</v>
      </c>
      <c r="H390" s="49">
        <v>71</v>
      </c>
      <c r="I390" s="69"/>
      <c r="J390" t="s" s="54">
        <v>800</v>
      </c>
      <c r="L390" t="s" s="48">
        <v>801</v>
      </c>
      <c r="M390" s="52">
        <v>40</v>
      </c>
      <c r="N390" s="52">
        <f>M390*(0.15)+M390</f>
        <v>46</v>
      </c>
      <c r="O390" s="56">
        <f>M390*H390</f>
        <v>2840</v>
      </c>
      <c r="P390" s="56">
        <f>H390*N390</f>
        <v>3266</v>
      </c>
    </row>
    <row r="391" s="30" customFormat="1" ht="165" customHeight="1">
      <c r="A391" t="s" s="48">
        <v>802</v>
      </c>
      <c r="B391" s="49">
        <v>48</v>
      </c>
      <c r="F391" s="52">
        <v>30</v>
      </c>
      <c r="G391" s="52">
        <f>F391*H391</f>
        <v>630</v>
      </c>
      <c r="H391" s="49">
        <v>21</v>
      </c>
      <c r="I391" s="69"/>
      <c r="J391" t="s" s="54">
        <v>803</v>
      </c>
      <c r="L391" t="s" s="75">
        <v>448</v>
      </c>
      <c r="M391" s="52">
        <v>28</v>
      </c>
      <c r="N391" s="52">
        <f>M391*(0.15)+M391</f>
        <v>32.2</v>
      </c>
      <c r="O391" s="56">
        <f>M391*H391</f>
        <v>588</v>
      </c>
      <c r="P391" s="56">
        <f>H391*N391</f>
        <v>676.2</v>
      </c>
    </row>
    <row r="392" s="30" customFormat="1" ht="165" customHeight="1">
      <c r="A392" t="s" s="48">
        <v>804</v>
      </c>
      <c r="B392" s="49">
        <v>30</v>
      </c>
      <c r="F392" s="52">
        <v>20</v>
      </c>
      <c r="G392" s="52">
        <f>F392*H392</f>
        <v>4800</v>
      </c>
      <c r="H392" s="49">
        <v>240</v>
      </c>
      <c r="I392" s="69"/>
      <c r="J392" t="s" s="54">
        <v>805</v>
      </c>
      <c r="M392" s="52">
        <v>40</v>
      </c>
      <c r="N392" s="52">
        <f>M392*(0.15)+M392</f>
        <v>46</v>
      </c>
      <c r="O392" s="56">
        <f>M392*H392</f>
        <v>9600</v>
      </c>
      <c r="P392" s="56">
        <f>H392*N392</f>
        <v>11040</v>
      </c>
    </row>
    <row r="393" s="30" customFormat="1" ht="165" customHeight="1">
      <c r="A393" t="s" s="48">
        <v>806</v>
      </c>
      <c r="B393" s="49">
        <v>20</v>
      </c>
      <c r="F393" s="52">
        <v>28</v>
      </c>
      <c r="G393" s="52">
        <f>F393*H393</f>
        <v>9436</v>
      </c>
      <c r="H393" s="49">
        <v>337</v>
      </c>
      <c r="I393" s="69"/>
      <c r="J393" t="s" s="54">
        <v>807</v>
      </c>
      <c r="M393" s="52">
        <v>55</v>
      </c>
      <c r="N393" s="52">
        <f>M393*(0.15)+M393</f>
        <v>63.25</v>
      </c>
      <c r="O393" s="56">
        <f>M393*H393</f>
        <v>18535</v>
      </c>
      <c r="P393" s="56">
        <f>H393*N393</f>
        <v>21315.25</v>
      </c>
    </row>
    <row r="394" s="30" customFormat="1" ht="188.25" customHeight="1">
      <c r="A394" t="s" s="48">
        <v>808</v>
      </c>
      <c r="B394" s="49">
        <v>20</v>
      </c>
      <c r="F394" s="52">
        <v>16.5</v>
      </c>
      <c r="G394" s="52">
        <f>F394*H394</f>
        <v>6237</v>
      </c>
      <c r="H394" s="49">
        <v>378</v>
      </c>
      <c r="I394" s="69"/>
      <c r="J394" t="s" s="54">
        <v>809</v>
      </c>
      <c r="L394" t="s" s="75">
        <v>448</v>
      </c>
      <c r="M394" s="52">
        <v>55</v>
      </c>
      <c r="N394" s="52">
        <f>M394*(0.15)+M394</f>
        <v>63.25</v>
      </c>
      <c r="O394" s="56">
        <f>M394*H394</f>
        <v>20790</v>
      </c>
      <c r="P394" s="56">
        <f>H394*N394</f>
        <v>23908.5</v>
      </c>
    </row>
    <row r="395" s="30" customFormat="1" ht="165" customHeight="1">
      <c r="A395" s="68"/>
      <c r="B395" t="s" s="75">
        <v>456</v>
      </c>
      <c r="F395" s="52">
        <v>25</v>
      </c>
      <c r="G395" s="52">
        <f>F395*H395</f>
        <v>2750</v>
      </c>
      <c r="H395" s="49">
        <v>110</v>
      </c>
      <c r="I395" s="53"/>
      <c r="J395" t="s" s="54">
        <v>810</v>
      </c>
      <c r="K395" t="s" s="70">
        <v>811</v>
      </c>
      <c r="M395" s="56">
        <v>70</v>
      </c>
      <c r="N395" s="56">
        <f>M395*(0.0898)+M395</f>
        <v>76.286</v>
      </c>
      <c r="O395" s="56"/>
      <c r="P395" s="56"/>
    </row>
    <row r="396" s="30" customFormat="1" ht="165" customHeight="1">
      <c r="A396" t="s" s="48">
        <v>812</v>
      </c>
      <c r="B396" s="49">
        <v>30</v>
      </c>
      <c r="F396" s="52">
        <v>25</v>
      </c>
      <c r="G396" s="52">
        <f>H396*F396</f>
        <v>8725</v>
      </c>
      <c r="H396" s="51">
        <v>349</v>
      </c>
      <c r="I396" s="89"/>
      <c r="J396" t="s" s="54">
        <v>813</v>
      </c>
      <c r="K396" s="55"/>
      <c r="L396" t="s" s="48">
        <v>814</v>
      </c>
      <c r="M396" s="56">
        <v>45</v>
      </c>
      <c r="N396" s="56">
        <f>M396*(0.111)+M396</f>
        <v>49.995</v>
      </c>
      <c r="O396" s="56"/>
      <c r="P396" s="56"/>
    </row>
    <row r="397" s="30" customFormat="1" ht="165" customHeight="1" hidden="1">
      <c r="A397" t="s" s="48">
        <v>815</v>
      </c>
      <c r="B397" s="49">
        <v>6</v>
      </c>
      <c r="F397" s="52"/>
      <c r="G397" s="122">
        <f>F397*H397</f>
        <v>0</v>
      </c>
      <c r="H397" s="49">
        <v>79</v>
      </c>
      <c r="I397" s="69"/>
      <c r="J397" t="s" s="54">
        <v>816</v>
      </c>
      <c r="K397" t="s" s="70">
        <v>811</v>
      </c>
      <c r="M397" s="56">
        <v>300</v>
      </c>
      <c r="N397" s="56">
        <f>M397*(0.15)+M397</f>
        <v>345</v>
      </c>
      <c r="O397" s="56">
        <f>M397*H397</f>
        <v>23700</v>
      </c>
      <c r="P397" s="56">
        <f>H397*N397</f>
        <v>27255</v>
      </c>
    </row>
    <row r="398" s="30" customFormat="1" ht="165" customHeight="1" hidden="1">
      <c r="A398" t="s" s="48">
        <v>817</v>
      </c>
      <c r="B398" s="49">
        <v>12</v>
      </c>
      <c r="F398" s="52"/>
      <c r="G398" s="122">
        <f>F398*H398</f>
        <v>0</v>
      </c>
      <c r="H398" s="49">
        <v>323</v>
      </c>
      <c r="I398" s="69"/>
      <c r="J398" t="s" s="54">
        <v>818</v>
      </c>
      <c r="K398" t="s" s="70">
        <v>811</v>
      </c>
      <c r="M398" s="56">
        <v>170</v>
      </c>
      <c r="N398" s="56">
        <f>M398*(0.15)+M398</f>
        <v>195.5</v>
      </c>
      <c r="O398" s="56">
        <f>M398*H398</f>
        <v>54910</v>
      </c>
      <c r="P398" s="56">
        <f>H398*N398</f>
        <v>63146.5</v>
      </c>
    </row>
    <row r="399" s="30" customFormat="1" ht="27.75" customHeight="1" hidden="1">
      <c r="A399" t="s" s="48">
        <v>819</v>
      </c>
      <c r="B399" s="49">
        <v>50</v>
      </c>
      <c r="F399" s="52"/>
      <c r="G399" s="122">
        <f>F399*H399</f>
        <v>0</v>
      </c>
      <c r="H399" s="49">
        <v>138</v>
      </c>
      <c r="I399" s="69"/>
      <c r="J399" t="s" s="54">
        <v>820</v>
      </c>
      <c r="K399" t="s" s="70">
        <v>811</v>
      </c>
      <c r="M399" s="56">
        <v>30</v>
      </c>
      <c r="N399" s="56">
        <f>M399*(0.15)+M399</f>
        <v>34.5</v>
      </c>
      <c r="O399" s="56">
        <f>M399*H399</f>
        <v>4140</v>
      </c>
      <c r="P399" s="56">
        <f>H399*N399</f>
        <v>4761</v>
      </c>
    </row>
    <row r="400" s="30" customFormat="1" ht="55.5" customHeight="1" hidden="1">
      <c r="A400" t="s" s="48">
        <v>821</v>
      </c>
      <c r="B400" s="49">
        <v>20</v>
      </c>
      <c r="F400" s="52"/>
      <c r="G400" s="122">
        <f>F400*H400</f>
        <v>0</v>
      </c>
      <c r="H400" s="49">
        <v>30</v>
      </c>
      <c r="I400" s="69"/>
      <c r="J400" t="s" s="54">
        <v>822</v>
      </c>
      <c r="K400" t="s" s="70">
        <v>811</v>
      </c>
      <c r="M400" s="56">
        <v>55</v>
      </c>
      <c r="N400" s="56">
        <f>M400*(0.15)+M400</f>
        <v>63.25</v>
      </c>
      <c r="O400" s="56">
        <f>M400*H400</f>
        <v>1650</v>
      </c>
      <c r="P400" s="56">
        <f>H400*N400</f>
        <v>1897.5</v>
      </c>
    </row>
    <row r="401" s="30" customFormat="1" ht="55.5" customHeight="1" hidden="1">
      <c r="A401" t="s" s="48">
        <v>823</v>
      </c>
      <c r="B401" s="49">
        <v>8</v>
      </c>
      <c r="F401" s="52"/>
      <c r="G401" s="122">
        <f>F401*H401</f>
        <v>0</v>
      </c>
      <c r="H401" s="49">
        <v>11</v>
      </c>
      <c r="I401" s="69"/>
      <c r="J401" t="s" s="54">
        <v>824</v>
      </c>
      <c r="K401" t="s" s="70">
        <v>811</v>
      </c>
      <c r="M401" s="56">
        <v>100</v>
      </c>
      <c r="N401" s="56">
        <f>M401*(0.15)+M401</f>
        <v>115</v>
      </c>
      <c r="O401" s="56">
        <f>M401*H401</f>
        <v>1100</v>
      </c>
      <c r="P401" s="56">
        <f>H401*N401</f>
        <v>1265</v>
      </c>
    </row>
    <row r="402" s="30" customFormat="1" ht="165" customHeight="1" hidden="1">
      <c r="A402" t="s" s="48">
        <v>825</v>
      </c>
      <c r="B402" s="49">
        <v>10</v>
      </c>
      <c r="F402" s="52">
        <v>680</v>
      </c>
      <c r="G402" s="122">
        <f>F402*H402</f>
        <v>13600</v>
      </c>
      <c r="H402" s="49">
        <v>20</v>
      </c>
      <c r="I402" s="69"/>
      <c r="J402" t="s" s="54">
        <v>826</v>
      </c>
      <c r="K402" s="55"/>
      <c r="M402" s="56">
        <v>600</v>
      </c>
      <c r="N402" s="56">
        <f>M402*(0.15)+M402</f>
        <v>690</v>
      </c>
      <c r="O402" s="56">
        <f>M402*H402</f>
        <v>12000</v>
      </c>
      <c r="P402" s="56">
        <f>H402*N402</f>
        <v>13800</v>
      </c>
    </row>
    <row r="403" s="30" customFormat="1" ht="165" customHeight="1" hidden="1">
      <c r="A403" t="s" s="48">
        <v>827</v>
      </c>
      <c r="B403" s="49">
        <v>6</v>
      </c>
      <c r="F403" s="52"/>
      <c r="G403" s="52"/>
      <c r="H403" s="49">
        <v>9</v>
      </c>
      <c r="I403" s="69"/>
      <c r="J403" t="s" s="54">
        <v>828</v>
      </c>
      <c r="K403" s="55"/>
      <c r="M403" s="56">
        <v>180</v>
      </c>
      <c r="N403" s="56">
        <f>M403*(0.15)+M403</f>
        <v>207</v>
      </c>
      <c r="O403" s="56">
        <f>M403*H403</f>
        <v>1620</v>
      </c>
      <c r="P403" s="56">
        <f>H403*N403</f>
        <v>1863</v>
      </c>
    </row>
    <row r="404" s="30" customFormat="1" ht="165" customHeight="1" hidden="1">
      <c r="A404" t="s" s="48">
        <v>829</v>
      </c>
      <c r="B404" s="49">
        <v>12</v>
      </c>
      <c r="F404" s="52"/>
      <c r="G404" s="52"/>
      <c r="H404" s="49">
        <v>36</v>
      </c>
      <c r="I404" s="69"/>
      <c r="J404" t="s" s="54">
        <v>830</v>
      </c>
      <c r="K404" s="55"/>
      <c r="M404" s="56">
        <v>180</v>
      </c>
      <c r="N404" s="56">
        <f>M404*(0.15)+M404</f>
        <v>207</v>
      </c>
      <c r="O404" s="56">
        <f>M404*H404</f>
        <v>6480</v>
      </c>
      <c r="P404" s="56">
        <f>H404*N404</f>
        <v>7452</v>
      </c>
    </row>
    <row r="405" s="30" customFormat="1" ht="165" customHeight="1" hidden="1">
      <c r="A405" t="s" s="48">
        <v>831</v>
      </c>
      <c r="B405" s="49">
        <v>8</v>
      </c>
      <c r="F405" s="52"/>
      <c r="G405" s="52"/>
      <c r="H405" s="49">
        <v>2</v>
      </c>
      <c r="I405" s="69"/>
      <c r="J405" t="s" s="54">
        <v>832</v>
      </c>
      <c r="K405" t="s" s="70">
        <v>811</v>
      </c>
      <c r="M405" s="56">
        <v>220</v>
      </c>
      <c r="N405" s="56">
        <f>M405*(0.15)+M405</f>
        <v>253</v>
      </c>
      <c r="O405" s="56">
        <f>M405*H405</f>
        <v>440</v>
      </c>
      <c r="P405" s="56">
        <f>H405*N405</f>
        <v>506</v>
      </c>
    </row>
    <row r="406" s="30" customFormat="1" ht="165" customHeight="1" hidden="1">
      <c r="A406" t="s" s="48">
        <v>833</v>
      </c>
      <c r="B406" s="49">
        <v>12</v>
      </c>
      <c r="F406" s="52"/>
      <c r="G406" s="52"/>
      <c r="H406" s="49">
        <v>11</v>
      </c>
      <c r="I406" s="69"/>
      <c r="J406" t="s" s="54">
        <v>834</v>
      </c>
      <c r="K406" t="s" s="70">
        <v>811</v>
      </c>
      <c r="M406" s="56">
        <v>100</v>
      </c>
      <c r="N406" s="56">
        <f>M406*(0.15)+M406</f>
        <v>115</v>
      </c>
      <c r="O406" s="56">
        <f>M406*H406</f>
        <v>1100</v>
      </c>
      <c r="P406" s="56">
        <f>H406*N406</f>
        <v>1265</v>
      </c>
    </row>
    <row r="407" s="30" customFormat="1" ht="55.5" customHeight="1" hidden="1">
      <c r="A407" t="s" s="48">
        <v>835</v>
      </c>
      <c r="B407" s="49">
        <v>8</v>
      </c>
      <c r="F407" s="52"/>
      <c r="G407" s="52"/>
      <c r="H407" s="49">
        <v>1</v>
      </c>
      <c r="I407" s="69"/>
      <c r="J407" t="s" s="54">
        <v>836</v>
      </c>
      <c r="K407" t="s" s="70">
        <v>811</v>
      </c>
      <c r="M407" s="56">
        <v>220</v>
      </c>
      <c r="N407" s="56">
        <f>M407*(0.15)+M407</f>
        <v>253</v>
      </c>
      <c r="O407" s="56">
        <f>M407*H407</f>
        <v>220</v>
      </c>
      <c r="P407" s="56">
        <f>H407*N407</f>
        <v>253</v>
      </c>
    </row>
    <row r="408" s="30" customFormat="1" ht="27.75" customHeight="1" hidden="1">
      <c r="A408" t="s" s="48">
        <v>837</v>
      </c>
      <c r="F408" s="52"/>
      <c r="G408" s="52"/>
      <c r="H408" s="49">
        <v>497</v>
      </c>
      <c r="I408" s="69"/>
      <c r="J408" t="s" s="54">
        <v>838</v>
      </c>
      <c r="K408" t="s" s="70">
        <v>268</v>
      </c>
      <c r="M408" s="56">
        <v>230</v>
      </c>
      <c r="N408" s="56">
        <f>M408*(0.15)+M408</f>
        <v>264.5</v>
      </c>
      <c r="O408" s="56">
        <f>M408*H408</f>
        <v>114310</v>
      </c>
      <c r="P408" s="56">
        <f>H408*N408</f>
        <v>131456.5</v>
      </c>
    </row>
    <row r="409" s="30" customFormat="1" ht="165" customHeight="1" hidden="1">
      <c r="A409" t="s" s="48">
        <v>839</v>
      </c>
      <c r="B409" s="49">
        <v>12</v>
      </c>
      <c r="F409" s="52"/>
      <c r="G409" s="52"/>
      <c r="H409" s="49">
        <v>77</v>
      </c>
      <c r="I409" s="69"/>
      <c r="J409" t="s" s="54">
        <v>840</v>
      </c>
      <c r="K409" t="s" s="70">
        <v>811</v>
      </c>
      <c r="M409" s="56">
        <v>100</v>
      </c>
      <c r="N409" s="56">
        <f>M409*(0.15)+M409</f>
        <v>115</v>
      </c>
      <c r="O409" s="56">
        <f>M409*H409</f>
        <v>7700</v>
      </c>
      <c r="P409" s="56">
        <f>H409*N409</f>
        <v>8855</v>
      </c>
    </row>
    <row r="410" s="30" customFormat="1" ht="103.5" customHeight="1">
      <c r="A410" t="s" s="124">
        <v>841</v>
      </c>
      <c r="B410" s="125"/>
      <c r="C410" s="125"/>
      <c r="D410" s="125"/>
      <c r="E410" s="125"/>
      <c r="F410" s="125"/>
      <c r="G410" s="125"/>
      <c r="H410" s="125"/>
      <c r="I410" s="125"/>
      <c r="J410" s="125"/>
      <c r="K410" s="125"/>
      <c r="L410" s="125"/>
      <c r="M410" s="125"/>
      <c r="N410" s="125"/>
      <c r="O410" s="125"/>
      <c r="P410" s="125"/>
    </row>
    <row r="411" s="26" customFormat="1" ht="165" customHeight="1">
      <c r="A411" t="s" s="54">
        <v>842</v>
      </c>
      <c r="B411" s="81">
        <v>30</v>
      </c>
      <c r="C411" s="84">
        <v>570</v>
      </c>
      <c r="D411" s="55"/>
      <c r="E411" s="55"/>
      <c r="F411" s="56"/>
      <c r="G411" s="56"/>
      <c r="H411" s="82">
        <v>6034</v>
      </c>
      <c r="I411" s="86"/>
      <c r="J411" t="s" s="54">
        <v>843</v>
      </c>
      <c r="K411" s="55"/>
      <c r="L411" t="s" s="54">
        <v>844</v>
      </c>
      <c r="M411" s="56">
        <v>52</v>
      </c>
      <c r="N411" s="56">
        <f>M411*(0.15)+M411</f>
        <v>59.8</v>
      </c>
      <c r="O411" s="56"/>
      <c r="P411" s="56"/>
    </row>
    <row r="412" s="26" customFormat="1" ht="165" customHeight="1">
      <c r="A412" t="s" s="54">
        <v>845</v>
      </c>
      <c r="B412" s="81">
        <v>30</v>
      </c>
      <c r="C412" s="84">
        <v>44778</v>
      </c>
      <c r="D412" s="81">
        <v>5539</v>
      </c>
      <c r="E412" s="81">
        <f>D412-H412</f>
        <v>787</v>
      </c>
      <c r="F412" s="56">
        <v>14.5</v>
      </c>
      <c r="G412" s="56">
        <f>H412*F412</f>
        <v>68904</v>
      </c>
      <c r="H412" s="82">
        <v>4752</v>
      </c>
      <c r="I412" s="86"/>
      <c r="J412" t="s" s="54">
        <v>846</v>
      </c>
      <c r="K412" s="55"/>
      <c r="L412" t="s" s="54">
        <v>847</v>
      </c>
      <c r="M412" s="56">
        <v>46</v>
      </c>
      <c r="N412" s="56">
        <f>M412*(0.15)+M412</f>
        <v>52.9</v>
      </c>
      <c r="O412" s="56"/>
      <c r="P412" s="56"/>
    </row>
    <row r="413" s="26" customFormat="1" ht="165" customHeight="1">
      <c r="A413" t="s" s="54">
        <v>848</v>
      </c>
      <c r="B413" s="81">
        <v>30</v>
      </c>
      <c r="C413" s="84"/>
      <c r="D413" s="55"/>
      <c r="E413" s="55"/>
      <c r="F413" s="56"/>
      <c r="G413" s="56"/>
      <c r="H413" s="82">
        <v>12391</v>
      </c>
      <c r="I413" s="86"/>
      <c r="J413" t="s" s="54">
        <v>849</v>
      </c>
      <c r="K413" s="55"/>
      <c r="L413" t="s" s="54">
        <v>850</v>
      </c>
      <c r="M413" s="56">
        <v>75</v>
      </c>
      <c r="N413" s="56">
        <f>M413*(0.15)+M413</f>
        <v>86.25</v>
      </c>
      <c r="O413" s="56"/>
      <c r="P413" s="56"/>
    </row>
    <row r="414" s="30" customFormat="1" ht="165" customHeight="1">
      <c r="A414" t="s" s="48">
        <v>851</v>
      </c>
      <c r="B414" s="49">
        <v>30</v>
      </c>
      <c r="F414" s="52">
        <v>30</v>
      </c>
      <c r="G414" s="52">
        <f>H414*F414</f>
        <v>12300</v>
      </c>
      <c r="H414" s="49">
        <v>410</v>
      </c>
      <c r="I414" s="69"/>
      <c r="J414" t="s" s="54">
        <v>852</v>
      </c>
      <c r="K414" t="s" s="70">
        <v>853</v>
      </c>
      <c r="L414" t="s" s="48">
        <v>448</v>
      </c>
      <c r="M414" s="56">
        <v>60</v>
      </c>
      <c r="N414" s="56">
        <f>M414*(0.15)+M414</f>
        <v>69</v>
      </c>
      <c r="O414" s="56">
        <f>M414*H414</f>
        <v>24600</v>
      </c>
      <c r="P414" s="56">
        <f>H414*N414</f>
        <v>28290</v>
      </c>
    </row>
    <row r="415" s="30" customFormat="1" ht="165" customHeight="1" hidden="1">
      <c r="A415" t="s" s="48">
        <v>854</v>
      </c>
      <c r="B415" s="49">
        <v>200</v>
      </c>
      <c r="F415" s="52"/>
      <c r="G415" s="52">
        <f>H415*F415</f>
        <v>0</v>
      </c>
      <c r="H415" s="49">
        <v>200</v>
      </c>
      <c r="I415" s="69"/>
      <c r="J415" t="s" s="54">
        <v>855</v>
      </c>
      <c r="K415" t="s" s="70">
        <v>786</v>
      </c>
      <c r="M415" s="56">
        <v>4.5</v>
      </c>
      <c r="N415" s="56">
        <f>M415*(0.15)+M415</f>
        <v>5.175</v>
      </c>
      <c r="O415" s="56">
        <f>M415*H415</f>
        <v>900</v>
      </c>
      <c r="P415" s="56">
        <f>H415*N415</f>
        <v>1035</v>
      </c>
    </row>
    <row r="416" s="30" customFormat="1" ht="165" customHeight="1" hidden="1">
      <c r="A416" t="s" s="48">
        <v>856</v>
      </c>
      <c r="B416" s="49">
        <v>50</v>
      </c>
      <c r="F416" s="52"/>
      <c r="G416" s="52">
        <f>H416*F416</f>
        <v>0</v>
      </c>
      <c r="H416" s="49">
        <v>250</v>
      </c>
      <c r="I416" s="69"/>
      <c r="J416" t="s" s="54">
        <v>857</v>
      </c>
      <c r="K416" t="s" s="70">
        <v>786</v>
      </c>
      <c r="M416" s="56">
        <v>15</v>
      </c>
      <c r="N416" s="56">
        <f>M416*(0.15)+M416</f>
        <v>17.25</v>
      </c>
      <c r="O416" s="56">
        <f>M416*H416</f>
        <v>3750</v>
      </c>
      <c r="P416" s="56">
        <f>H416*N416</f>
        <v>4312.5</v>
      </c>
    </row>
    <row r="417" s="30" customFormat="1" ht="165" customHeight="1">
      <c r="A417" t="s" s="48">
        <v>858</v>
      </c>
      <c r="B417" s="49">
        <v>24</v>
      </c>
      <c r="F417" s="52">
        <v>35</v>
      </c>
      <c r="G417" s="52">
        <f>H417*F417</f>
        <v>15120</v>
      </c>
      <c r="H417" s="49">
        <v>432</v>
      </c>
      <c r="I417" s="69"/>
      <c r="J417" t="s" s="54">
        <v>859</v>
      </c>
      <c r="K417" s="55"/>
      <c r="M417" s="56">
        <v>50</v>
      </c>
      <c r="N417" s="56">
        <f>M417*(0.15)+M417</f>
        <v>57.5</v>
      </c>
      <c r="O417" s="56"/>
      <c r="P417" s="56"/>
    </row>
    <row r="418" s="30" customFormat="1" ht="165" customHeight="1">
      <c r="A418" t="s" s="57">
        <v>860</v>
      </c>
      <c r="B418" s="58">
        <v>40</v>
      </c>
      <c r="C418" s="60"/>
      <c r="D418" s="60"/>
      <c r="E418" s="60"/>
      <c r="F418" s="62"/>
      <c r="G418" s="62"/>
      <c r="H418" s="58">
        <v>1991</v>
      </c>
      <c r="I418" s="63"/>
      <c r="J418" t="s" s="64">
        <v>861</v>
      </c>
      <c r="K418" s="65"/>
      <c r="L418" s="60"/>
      <c r="M418" s="67">
        <v>55</v>
      </c>
      <c r="N418" s="67">
        <f>M418*(0.15)+M418</f>
        <v>63.25</v>
      </c>
      <c r="O418" s="56"/>
      <c r="P418" s="56"/>
    </row>
    <row r="419" s="30" customFormat="1" ht="165" customHeight="1">
      <c r="A419" t="s" s="57">
        <v>862</v>
      </c>
      <c r="B419" s="58">
        <v>30</v>
      </c>
      <c r="C419" s="60"/>
      <c r="D419" s="60"/>
      <c r="E419" s="60"/>
      <c r="F419" s="62"/>
      <c r="G419" s="62"/>
      <c r="H419" s="58">
        <v>2360</v>
      </c>
      <c r="I419" s="63"/>
      <c r="J419" t="s" s="64">
        <v>863</v>
      </c>
      <c r="K419" s="65"/>
      <c r="L419" s="60"/>
      <c r="M419" s="67">
        <v>66</v>
      </c>
      <c r="N419" s="67">
        <f>M419*(0.15)+M419</f>
        <v>75.90000000000001</v>
      </c>
      <c r="O419" s="56"/>
      <c r="P419" s="56"/>
    </row>
    <row r="420" s="30" customFormat="1" ht="156.75" customHeight="1">
      <c r="A420" t="s" s="48">
        <v>864</v>
      </c>
      <c r="B420" s="49">
        <v>30</v>
      </c>
      <c r="C420" s="50">
        <v>43833</v>
      </c>
      <c r="D420" s="49">
        <v>1020</v>
      </c>
      <c r="E420" s="49">
        <f>D420-H420</f>
        <v>984</v>
      </c>
      <c r="F420" s="52">
        <v>29</v>
      </c>
      <c r="G420" s="52">
        <f>H420*F420</f>
        <v>1044</v>
      </c>
      <c r="H420" s="49">
        <v>36</v>
      </c>
      <c r="I420" s="69"/>
      <c r="J420" t="s" s="54">
        <v>865</v>
      </c>
      <c r="K420" t="s" s="70">
        <v>786</v>
      </c>
      <c r="L420" t="s" s="75">
        <v>866</v>
      </c>
      <c r="M420" s="56">
        <v>45</v>
      </c>
      <c r="N420" s="56">
        <f>M420*(0.15)+M420</f>
        <v>51.75</v>
      </c>
      <c r="O420" s="56"/>
      <c r="P420" s="56"/>
    </row>
    <row r="421" s="30" customFormat="1" ht="156.75" customHeight="1">
      <c r="A421" t="s" s="57">
        <v>867</v>
      </c>
      <c r="B421" s="58">
        <v>24</v>
      </c>
      <c r="C421" s="59"/>
      <c r="D421" s="60"/>
      <c r="E421" s="60"/>
      <c r="F421" s="62"/>
      <c r="G421" s="62"/>
      <c r="H421" s="58">
        <v>690</v>
      </c>
      <c r="I421" s="63"/>
      <c r="J421" t="s" s="64">
        <v>868</v>
      </c>
      <c r="K421" s="65"/>
      <c r="L421" t="s" s="126">
        <v>448</v>
      </c>
      <c r="M421" s="67">
        <v>77</v>
      </c>
      <c r="N421" s="67">
        <f>M421*(0.15)+M421</f>
        <v>88.55</v>
      </c>
      <c r="O421" s="56"/>
      <c r="P421" s="56"/>
    </row>
    <row r="422" s="26" customFormat="1" ht="156.75" customHeight="1">
      <c r="A422" t="s" s="54">
        <v>869</v>
      </c>
      <c r="B422" s="81">
        <v>30</v>
      </c>
      <c r="C422" s="84"/>
      <c r="D422" s="55"/>
      <c r="E422" s="55"/>
      <c r="F422" s="56"/>
      <c r="G422" s="56"/>
      <c r="H422" s="81">
        <v>1270</v>
      </c>
      <c r="J422" t="s" s="54">
        <v>870</v>
      </c>
      <c r="K422" s="55"/>
      <c r="L422" t="s" s="54">
        <v>871</v>
      </c>
      <c r="M422" s="56">
        <v>35.4</v>
      </c>
      <c r="N422" s="56">
        <f>M422*(0.15)+M422</f>
        <v>40.71</v>
      </c>
      <c r="O422" s="56"/>
      <c r="P422" s="56"/>
    </row>
    <row r="423" s="30" customFormat="1" ht="156.75" customHeight="1">
      <c r="A423" t="s" s="48">
        <v>872</v>
      </c>
      <c r="B423" s="49">
        <v>30</v>
      </c>
      <c r="F423" s="52">
        <v>16.5</v>
      </c>
      <c r="G423" s="52">
        <f>H423*F423</f>
        <v>11071.5</v>
      </c>
      <c r="H423" s="51">
        <v>671</v>
      </c>
      <c r="I423" s="53"/>
      <c r="J423" t="s" s="54">
        <v>873</v>
      </c>
      <c r="K423" s="55"/>
      <c r="L423" t="s" s="48">
        <v>874</v>
      </c>
      <c r="M423" s="56">
        <v>38</v>
      </c>
      <c r="N423" s="56">
        <f>M423*(0.15)+M423</f>
        <v>43.7</v>
      </c>
      <c r="O423" s="56"/>
      <c r="P423" s="56"/>
    </row>
    <row r="424" s="30" customFormat="1" ht="156.75" customHeight="1">
      <c r="A424" t="s" s="48">
        <v>875</v>
      </c>
      <c r="B424" s="49">
        <v>50</v>
      </c>
      <c r="F424" s="52"/>
      <c r="G424" s="52"/>
      <c r="H424" s="51">
        <v>1700</v>
      </c>
      <c r="I424" s="53"/>
      <c r="J424" t="s" s="54">
        <v>873</v>
      </c>
      <c r="K424" s="55"/>
      <c r="L424" t="s" s="48">
        <v>876</v>
      </c>
      <c r="M424" s="56">
        <v>30</v>
      </c>
      <c r="N424" s="56">
        <f>M424*(0.15)+M424</f>
        <v>34.5</v>
      </c>
      <c r="O424" s="56"/>
      <c r="P424" s="56"/>
    </row>
    <row r="425" s="26" customFormat="1" ht="156.75" customHeight="1">
      <c r="A425" t="s" s="54">
        <v>877</v>
      </c>
      <c r="B425" s="81">
        <v>100</v>
      </c>
      <c r="C425" s="55"/>
      <c r="D425" s="55"/>
      <c r="E425" s="55"/>
      <c r="F425" s="56">
        <v>4.2</v>
      </c>
      <c r="G425" s="56">
        <f>H425*F425</f>
        <v>840</v>
      </c>
      <c r="H425" s="82">
        <v>200</v>
      </c>
      <c r="I425" s="86"/>
      <c r="J425" t="s" s="70">
        <v>878</v>
      </c>
      <c r="K425" s="55"/>
      <c r="L425" t="s" s="54">
        <v>448</v>
      </c>
      <c r="M425" s="56">
        <v>12</v>
      </c>
      <c r="N425" s="56">
        <f>M425*(0.15)+M425</f>
        <v>13.8</v>
      </c>
      <c r="O425" s="56"/>
      <c r="P425" s="56"/>
    </row>
    <row r="426" s="26" customFormat="1" ht="156.75" customHeight="1">
      <c r="A426" t="s" s="64">
        <v>879</v>
      </c>
      <c r="B426" s="98">
        <v>120</v>
      </c>
      <c r="C426" s="65"/>
      <c r="D426" s="65"/>
      <c r="E426" s="65"/>
      <c r="F426" s="67"/>
      <c r="G426" s="67"/>
      <c r="H426" s="103">
        <v>2400</v>
      </c>
      <c r="I426" s="63"/>
      <c r="J426" t="s" s="64">
        <v>880</v>
      </c>
      <c r="K426" s="65"/>
      <c r="L426" s="101"/>
      <c r="M426" s="67">
        <v>27.5</v>
      </c>
      <c r="N426" s="67">
        <f>M426*(0.15)+M426</f>
        <v>31.625</v>
      </c>
      <c r="O426" s="56"/>
      <c r="P426" s="56"/>
    </row>
    <row r="427" s="26" customFormat="1" ht="156.75" customHeight="1">
      <c r="A427" t="s" s="64">
        <v>881</v>
      </c>
      <c r="B427" s="98">
        <v>50</v>
      </c>
      <c r="C427" s="65"/>
      <c r="D427" s="65"/>
      <c r="E427" s="65"/>
      <c r="F427" s="67"/>
      <c r="G427" s="67"/>
      <c r="H427" s="103">
        <v>2100</v>
      </c>
      <c r="I427" s="63"/>
      <c r="J427" t="s" s="64">
        <v>882</v>
      </c>
      <c r="K427" s="65"/>
      <c r="L427" t="s" s="64">
        <v>866</v>
      </c>
      <c r="M427" s="67">
        <v>56.64</v>
      </c>
      <c r="N427" s="67">
        <f>M427*(0.15)+M427</f>
        <v>65.136</v>
      </c>
      <c r="O427" s="56"/>
      <c r="P427" s="56"/>
    </row>
    <row r="428" s="26" customFormat="1" ht="156.75" customHeight="1">
      <c r="A428" t="s" s="64">
        <v>883</v>
      </c>
      <c r="B428" s="98">
        <v>50</v>
      </c>
      <c r="C428" s="65"/>
      <c r="D428" s="65"/>
      <c r="E428" s="65"/>
      <c r="F428" s="67"/>
      <c r="G428" s="67"/>
      <c r="H428" s="103">
        <v>1200</v>
      </c>
      <c r="I428" s="63"/>
      <c r="J428" t="s" s="64">
        <v>884</v>
      </c>
      <c r="K428" s="65"/>
      <c r="L428" t="s" s="64">
        <v>874</v>
      </c>
      <c r="M428" s="67">
        <v>44</v>
      </c>
      <c r="N428" s="67">
        <f>M428*(0.15)+M428</f>
        <v>50.6</v>
      </c>
      <c r="O428" s="56"/>
      <c r="P428" s="56"/>
    </row>
    <row r="429" s="26" customFormat="1" ht="156.75" customHeight="1">
      <c r="A429" t="s" s="64">
        <v>885</v>
      </c>
      <c r="B429" s="98">
        <v>50</v>
      </c>
      <c r="C429" s="65"/>
      <c r="D429" s="65"/>
      <c r="E429" s="65"/>
      <c r="F429" s="67"/>
      <c r="G429" s="67"/>
      <c r="H429" s="103">
        <v>1250</v>
      </c>
      <c r="I429" s="63"/>
      <c r="J429" t="s" s="64">
        <v>884</v>
      </c>
      <c r="K429" s="65"/>
      <c r="L429" t="s" s="64">
        <v>866</v>
      </c>
      <c r="M429" s="67">
        <v>44</v>
      </c>
      <c r="N429" s="67">
        <f>M429*(0.15)+M429</f>
        <v>50.6</v>
      </c>
      <c r="O429" s="56"/>
      <c r="P429" s="56"/>
    </row>
    <row r="430" s="26" customFormat="1" ht="156.75" customHeight="1">
      <c r="A430" t="s" s="64">
        <v>886</v>
      </c>
      <c r="B430" s="98">
        <v>100</v>
      </c>
      <c r="C430" s="65"/>
      <c r="D430" s="65"/>
      <c r="E430" s="65"/>
      <c r="F430" s="67"/>
      <c r="G430" s="67"/>
      <c r="H430" s="103">
        <v>3000</v>
      </c>
      <c r="I430" s="63"/>
      <c r="J430" t="s" s="64">
        <v>887</v>
      </c>
      <c r="K430" s="65"/>
      <c r="L430" s="101"/>
      <c r="M430" s="67">
        <v>13.2</v>
      </c>
      <c r="N430" s="67">
        <f>M430*(0.15)+M430</f>
        <v>15.18</v>
      </c>
      <c r="O430" s="56"/>
      <c r="P430" s="56"/>
    </row>
    <row r="431" s="26" customFormat="1" ht="156.75" customHeight="1">
      <c r="A431" t="s" s="64">
        <v>888</v>
      </c>
      <c r="B431" s="98">
        <v>24</v>
      </c>
      <c r="C431" s="65"/>
      <c r="D431" s="65"/>
      <c r="E431" s="65"/>
      <c r="F431" s="67"/>
      <c r="G431" s="67"/>
      <c r="H431" s="103">
        <v>2295</v>
      </c>
      <c r="I431" s="63"/>
      <c r="J431" t="s" s="64">
        <v>889</v>
      </c>
      <c r="K431" s="65"/>
      <c r="L431" t="s" s="64">
        <v>890</v>
      </c>
      <c r="M431" s="67">
        <v>75.59999999999999</v>
      </c>
      <c r="N431" s="67">
        <f>M431*(0.15)+M431</f>
        <v>86.94</v>
      </c>
      <c r="O431" s="56"/>
      <c r="P431" s="56"/>
    </row>
    <row r="432" s="26" customFormat="1" ht="156.75" customHeight="1">
      <c r="A432" t="s" s="54">
        <v>891</v>
      </c>
      <c r="B432" s="81">
        <v>120</v>
      </c>
      <c r="C432" s="81">
        <v>919</v>
      </c>
      <c r="D432" s="55"/>
      <c r="E432" t="s" s="70">
        <v>892</v>
      </c>
      <c r="F432" s="56"/>
      <c r="G432" s="56"/>
      <c r="H432" s="82">
        <v>5280</v>
      </c>
      <c r="I432" s="86"/>
      <c r="J432" t="s" s="70">
        <v>892</v>
      </c>
      <c r="K432" s="55"/>
      <c r="L432" t="s" s="54">
        <v>866</v>
      </c>
      <c r="M432" s="56">
        <v>15.93</v>
      </c>
      <c r="N432" s="56">
        <f>M432*(0.15)+M432</f>
        <v>18.3195</v>
      </c>
      <c r="O432" s="56"/>
      <c r="P432" s="56"/>
    </row>
    <row r="433" s="26" customFormat="1" ht="156.75" customHeight="1">
      <c r="A433" t="s" s="64">
        <v>893</v>
      </c>
      <c r="B433" s="98">
        <v>144</v>
      </c>
      <c r="C433" s="65"/>
      <c r="D433" s="65"/>
      <c r="E433" s="65"/>
      <c r="F433" s="67"/>
      <c r="G433" s="67"/>
      <c r="H433" s="103">
        <v>7197</v>
      </c>
      <c r="I433" s="63"/>
      <c r="J433" t="s" s="99">
        <v>894</v>
      </c>
      <c r="K433" s="65"/>
      <c r="L433" t="s" s="64">
        <v>895</v>
      </c>
      <c r="M433" s="67">
        <v>8.1</v>
      </c>
      <c r="N433" s="67">
        <f>M433*(0.15)+M433</f>
        <v>9.315</v>
      </c>
      <c r="O433" s="56"/>
      <c r="P433" s="56"/>
    </row>
    <row r="434" s="30" customFormat="1" ht="156.75" customHeight="1">
      <c r="A434" t="s" s="48">
        <v>896</v>
      </c>
      <c r="B434" t="s" s="75">
        <v>456</v>
      </c>
      <c r="F434" s="52">
        <v>20</v>
      </c>
      <c r="G434" s="52">
        <f>H434*F434</f>
        <v>11380</v>
      </c>
      <c r="H434" s="80">
        <v>569</v>
      </c>
      <c r="I434" s="69"/>
      <c r="J434" t="s" s="54">
        <v>897</v>
      </c>
      <c r="K434" s="55"/>
      <c r="L434" t="s" s="75">
        <v>898</v>
      </c>
      <c r="M434" s="56">
        <v>40</v>
      </c>
      <c r="N434" s="56">
        <f>M434*(0.15)+M434</f>
        <v>46</v>
      </c>
      <c r="O434" s="56"/>
      <c r="P434" s="56"/>
    </row>
    <row r="435" s="26" customFormat="1" ht="156.75" customHeight="1">
      <c r="A435" t="s" s="54">
        <v>899</v>
      </c>
      <c r="B435" s="81">
        <v>200</v>
      </c>
      <c r="C435" s="84">
        <v>44719</v>
      </c>
      <c r="D435" s="81">
        <v>10000</v>
      </c>
      <c r="E435" s="82">
        <f>D435-H435</f>
        <v>3620</v>
      </c>
      <c r="F435" s="56">
        <v>4.3</v>
      </c>
      <c r="G435" s="56">
        <f>H435*F435</f>
        <v>27434</v>
      </c>
      <c r="H435" s="83">
        <v>6380</v>
      </c>
      <c r="I435" s="86"/>
      <c r="J435" t="s" s="54">
        <v>900</v>
      </c>
      <c r="K435" s="55"/>
      <c r="L435" t="s" s="70">
        <v>901</v>
      </c>
      <c r="M435" s="56">
        <v>10.89</v>
      </c>
      <c r="N435" s="56">
        <f>M435*(0.15)+M435</f>
        <v>12.5235</v>
      </c>
      <c r="O435" s="56"/>
      <c r="P435" s="56"/>
    </row>
    <row r="436" s="26" customFormat="1" ht="156.75" customHeight="1">
      <c r="A436" t="s" s="64">
        <v>902</v>
      </c>
      <c r="B436" s="98">
        <v>50</v>
      </c>
      <c r="C436" s="102"/>
      <c r="D436" s="65"/>
      <c r="E436" s="103"/>
      <c r="F436" s="67"/>
      <c r="G436" s="67"/>
      <c r="H436" s="127">
        <v>2455</v>
      </c>
      <c r="I436" s="63"/>
      <c r="J436" t="s" s="64">
        <v>903</v>
      </c>
      <c r="K436" s="65"/>
      <c r="L436" s="65"/>
      <c r="M436" s="67">
        <v>19.44</v>
      </c>
      <c r="N436" s="67">
        <f>M436*(0.15)+M436</f>
        <v>22.356</v>
      </c>
      <c r="O436" s="56"/>
      <c r="P436" s="56"/>
    </row>
    <row r="437" s="30" customFormat="1" ht="156.75" customHeight="1">
      <c r="A437" t="s" s="75">
        <v>904</v>
      </c>
      <c r="B437" s="49">
        <v>300</v>
      </c>
      <c r="C437" s="50">
        <v>44623</v>
      </c>
      <c r="D437" s="49">
        <v>9000</v>
      </c>
      <c r="E437" s="51">
        <f>D437-H437</f>
        <v>4500</v>
      </c>
      <c r="F437" s="52">
        <v>3</v>
      </c>
      <c r="G437" s="52">
        <f>H437*F437</f>
        <v>13500</v>
      </c>
      <c r="H437" s="51">
        <v>4500</v>
      </c>
      <c r="I437" s="53"/>
      <c r="J437" t="s" s="54">
        <v>905</v>
      </c>
      <c r="M437" s="52">
        <v>7</v>
      </c>
      <c r="N437" s="52">
        <f>M437*(0.15)+M437</f>
        <v>8.050000000000001</v>
      </c>
      <c r="O437" s="56"/>
      <c r="P437" s="56"/>
    </row>
    <row r="438" s="30" customFormat="1" ht="165" customHeight="1" hidden="1">
      <c r="A438" t="s" s="48">
        <v>906</v>
      </c>
      <c r="B438" s="49">
        <v>100</v>
      </c>
      <c r="E438" s="51">
        <f>D438-H438</f>
        <v>-100</v>
      </c>
      <c r="F438" s="52"/>
      <c r="G438" s="52">
        <f>H438*F438</f>
        <v>0</v>
      </c>
      <c r="H438" s="49">
        <v>100</v>
      </c>
      <c r="I438" s="69"/>
      <c r="J438" t="s" s="54">
        <v>907</v>
      </c>
      <c r="K438" s="55"/>
      <c r="M438" s="56">
        <v>12</v>
      </c>
      <c r="N438" s="56">
        <f>M438*(0.15)+M438</f>
        <v>13.8</v>
      </c>
      <c r="O438" s="56">
        <f>M438*H438</f>
        <v>1200</v>
      </c>
      <c r="P438" s="56">
        <f>H438*N438</f>
        <v>1380</v>
      </c>
    </row>
    <row r="439" s="30" customFormat="1" ht="165" customHeight="1" hidden="1">
      <c r="A439" t="s" s="48">
        <v>908</v>
      </c>
      <c r="B439" s="49">
        <v>72</v>
      </c>
      <c r="E439" s="51">
        <f>D439-H439</f>
        <v>-2808</v>
      </c>
      <c r="F439" s="52"/>
      <c r="G439" s="52">
        <f>H439*F439</f>
        <v>0</v>
      </c>
      <c r="H439" s="49">
        <v>2808</v>
      </c>
      <c r="I439" s="69"/>
      <c r="J439" t="s" s="54">
        <v>909</v>
      </c>
      <c r="K439" s="55"/>
      <c r="M439" s="56">
        <v>0</v>
      </c>
      <c r="N439" s="56">
        <f>M439*(0.15)+M439</f>
        <v>0</v>
      </c>
      <c r="O439" s="56">
        <f>M439*H439</f>
        <v>0</v>
      </c>
      <c r="P439" s="56">
        <f>H439*N439</f>
        <v>0</v>
      </c>
    </row>
    <row r="440" s="30" customFormat="1" ht="165" customHeight="1" hidden="1">
      <c r="A440" t="s" s="48">
        <v>910</v>
      </c>
      <c r="B440" s="49">
        <v>72</v>
      </c>
      <c r="E440" s="51">
        <f>D440-H440</f>
        <v>-144</v>
      </c>
      <c r="F440" s="52"/>
      <c r="G440" s="52">
        <f>H440*F440</f>
        <v>0</v>
      </c>
      <c r="H440" s="49">
        <v>144</v>
      </c>
      <c r="I440" s="69"/>
      <c r="J440" t="s" s="54">
        <v>911</v>
      </c>
      <c r="K440" t="s" s="70">
        <v>786</v>
      </c>
      <c r="M440" s="56">
        <v>9.99</v>
      </c>
      <c r="N440" s="56">
        <f>M440*(0.15)+M440</f>
        <v>11.4885</v>
      </c>
      <c r="O440" s="56">
        <f>M440*H440</f>
        <v>1438.56</v>
      </c>
      <c r="P440" s="56">
        <f>H440*N440</f>
        <v>1654.344</v>
      </c>
    </row>
    <row r="441" s="30" customFormat="1" ht="55.5" customHeight="1" hidden="1">
      <c r="A441" t="s" s="48">
        <v>912</v>
      </c>
      <c r="E441" s="51">
        <f>D441-H441</f>
        <v>-169</v>
      </c>
      <c r="F441" s="52"/>
      <c r="G441" s="52">
        <f>H441*F441</f>
        <v>0</v>
      </c>
      <c r="H441" s="49">
        <v>169</v>
      </c>
      <c r="I441" s="69"/>
      <c r="J441" t="s" s="54">
        <v>72</v>
      </c>
      <c r="K441" t="s" s="70">
        <v>786</v>
      </c>
      <c r="M441" s="56">
        <v>42</v>
      </c>
      <c r="N441" s="56">
        <f>M441*(0.15)+M441</f>
        <v>48.3</v>
      </c>
      <c r="O441" s="56">
        <f>M441*H441</f>
        <v>7098</v>
      </c>
      <c r="P441" s="56">
        <f>H441*N441</f>
        <v>8162.7</v>
      </c>
    </row>
    <row r="442" s="26" customFormat="1" ht="156.75" customHeight="1">
      <c r="A442" t="s" s="64">
        <v>913</v>
      </c>
      <c r="B442" s="98">
        <v>50</v>
      </c>
      <c r="C442" s="65"/>
      <c r="D442" s="65"/>
      <c r="E442" s="103">
        <f>D442-H442</f>
        <v>-16200</v>
      </c>
      <c r="F442" s="67"/>
      <c r="G442" s="67">
        <f>H442*F442</f>
        <v>0</v>
      </c>
      <c r="H442" s="98">
        <v>16200</v>
      </c>
      <c r="I442" s="63"/>
      <c r="J442" t="s" s="64">
        <v>914</v>
      </c>
      <c r="K442" s="65"/>
      <c r="L442" t="s" s="64">
        <v>915</v>
      </c>
      <c r="M442" s="67">
        <v>28</v>
      </c>
      <c r="N442" s="67">
        <f>M442*(0.15)+M442</f>
        <v>32.2</v>
      </c>
      <c r="O442" s="56">
        <f>M442*H442</f>
        <v>453600</v>
      </c>
      <c r="P442" s="56">
        <f>H442*N442</f>
        <v>521640</v>
      </c>
    </row>
    <row r="443" s="30" customFormat="1" ht="27.75" customHeight="1" hidden="1">
      <c r="A443" t="s" s="48">
        <v>916</v>
      </c>
      <c r="B443" s="49">
        <v>10</v>
      </c>
      <c r="F443" s="52"/>
      <c r="G443" s="52">
        <f>H443*F443</f>
        <v>0</v>
      </c>
      <c r="H443" s="49">
        <v>39</v>
      </c>
      <c r="I443" s="69"/>
      <c r="J443" t="s" s="54">
        <v>917</v>
      </c>
      <c r="K443" t="s" s="70">
        <v>786</v>
      </c>
      <c r="M443" s="56">
        <v>38</v>
      </c>
      <c r="N443" s="56">
        <f>M443*(0.15)+M443</f>
        <v>43.7</v>
      </c>
      <c r="O443" s="56">
        <f>M443*H443</f>
        <v>1482</v>
      </c>
      <c r="P443" s="56">
        <f>H443*N443</f>
        <v>1704.3</v>
      </c>
    </row>
    <row r="444" s="26" customFormat="1" ht="165" customHeight="1">
      <c r="A444" t="s" s="54">
        <v>918</v>
      </c>
      <c r="B444" s="81">
        <v>40</v>
      </c>
      <c r="C444" s="81">
        <v>40</v>
      </c>
      <c r="D444" s="55"/>
      <c r="E444" t="s" s="70">
        <v>919</v>
      </c>
      <c r="F444" s="56"/>
      <c r="G444" s="56">
        <f>H444*F444</f>
        <v>0</v>
      </c>
      <c r="H444" s="81">
        <v>11800</v>
      </c>
      <c r="J444" t="s" s="54">
        <v>919</v>
      </c>
      <c r="K444" s="55"/>
      <c r="L444" s="55"/>
      <c r="M444" s="56">
        <v>21.24</v>
      </c>
      <c r="N444" s="56">
        <f>M444*(0.15)+M444</f>
        <v>24.426</v>
      </c>
      <c r="O444" s="56">
        <f>M444*H444</f>
        <v>250632</v>
      </c>
      <c r="P444" s="56">
        <f>H444*N444</f>
        <v>288226.8</v>
      </c>
    </row>
    <row r="445" s="30" customFormat="1" ht="165" customHeight="1">
      <c r="A445" t="s" s="48">
        <v>920</v>
      </c>
      <c r="B445" s="49">
        <v>100</v>
      </c>
      <c r="F445" s="52">
        <v>11.5</v>
      </c>
      <c r="G445" s="52">
        <f>H445*F445</f>
        <v>50381.5</v>
      </c>
      <c r="H445" s="51">
        <v>4381</v>
      </c>
      <c r="I445" s="69"/>
      <c r="J445" t="s" s="54">
        <v>921</v>
      </c>
      <c r="K445" t="s" s="70">
        <v>786</v>
      </c>
      <c r="M445" s="56">
        <v>18</v>
      </c>
      <c r="N445" s="56">
        <f>M445*(0.15)+M445</f>
        <v>20.7</v>
      </c>
      <c r="O445" s="56">
        <f>M445*H445</f>
        <v>78858</v>
      </c>
      <c r="P445" s="56">
        <f>H445*N445</f>
        <v>90686.7</v>
      </c>
    </row>
    <row r="446" s="30" customFormat="1" ht="27.75" customHeight="1" hidden="1">
      <c r="A446" t="s" s="48">
        <v>922</v>
      </c>
      <c r="B446" s="49">
        <v>10</v>
      </c>
      <c r="F446" s="52">
        <v>40</v>
      </c>
      <c r="G446" s="52">
        <f>H446*F446</f>
        <v>3600</v>
      </c>
      <c r="H446" s="49">
        <v>90</v>
      </c>
      <c r="I446" s="53"/>
      <c r="J446" t="s" s="54">
        <v>923</v>
      </c>
      <c r="K446" s="55"/>
      <c r="M446" s="56">
        <v>38</v>
      </c>
      <c r="N446" s="56">
        <f>M446*(0.15)+M446</f>
        <v>43.7</v>
      </c>
      <c r="O446" s="56"/>
      <c r="P446" s="56"/>
    </row>
    <row r="447" s="30" customFormat="1" ht="165" customHeight="1">
      <c r="A447" t="s" s="48">
        <v>924</v>
      </c>
      <c r="B447" s="49">
        <v>100</v>
      </c>
      <c r="F447" s="52">
        <v>19</v>
      </c>
      <c r="G447" s="52">
        <f>H447*F447</f>
        <v>136800</v>
      </c>
      <c r="H447" s="51">
        <v>7200</v>
      </c>
      <c r="I447" s="69"/>
      <c r="J447" t="s" s="54">
        <v>925</v>
      </c>
      <c r="M447" s="52">
        <v>25</v>
      </c>
      <c r="N447" s="52">
        <f>M447*(0.15)+M447</f>
        <v>28.75</v>
      </c>
      <c r="O447" s="56"/>
      <c r="P447" s="56"/>
    </row>
    <row r="448" s="30" customFormat="1" ht="165" customHeight="1">
      <c r="A448" t="s" s="48">
        <v>926</v>
      </c>
      <c r="B448" s="80">
        <v>100</v>
      </c>
      <c r="C448" s="68"/>
      <c r="D448" s="68"/>
      <c r="E448" s="68"/>
      <c r="F448" s="122">
        <v>14</v>
      </c>
      <c r="G448" s="52">
        <f>H448*F448</f>
        <v>2716</v>
      </c>
      <c r="H448" s="79">
        <v>194</v>
      </c>
      <c r="I448" s="69"/>
      <c r="J448" t="s" s="54">
        <v>927</v>
      </c>
      <c r="K448" s="55"/>
      <c r="M448" s="56">
        <v>18</v>
      </c>
      <c r="N448" s="56">
        <f>M448+M448*(0.15)</f>
        <v>20.7</v>
      </c>
      <c r="O448" s="56">
        <f>M448*H448</f>
        <v>3492</v>
      </c>
      <c r="P448" s="56">
        <f>H448*N448</f>
        <v>4015.8</v>
      </c>
    </row>
    <row r="449" s="30" customFormat="1" ht="27.75" customHeight="1" hidden="1">
      <c r="A449" t="s" s="48">
        <v>928</v>
      </c>
      <c r="B449" s="49">
        <v>50</v>
      </c>
      <c r="F449" s="52">
        <v>15</v>
      </c>
      <c r="G449" s="52">
        <f>H449*F449</f>
        <v>6750</v>
      </c>
      <c r="H449" s="80">
        <v>450</v>
      </c>
      <c r="I449" s="69"/>
      <c r="J449" t="s" s="54">
        <v>929</v>
      </c>
      <c r="K449" t="s" s="70">
        <v>786</v>
      </c>
      <c r="M449" s="56">
        <v>15</v>
      </c>
      <c r="N449" s="56">
        <f>M449+M449*(0.15)</f>
        <v>17.25</v>
      </c>
      <c r="O449" s="56">
        <f>M449*H449</f>
        <v>6750</v>
      </c>
      <c r="P449" s="56">
        <f>H449*N449</f>
        <v>7762.5</v>
      </c>
    </row>
    <row r="450" s="30" customFormat="1" ht="165" customHeight="1">
      <c r="A450" t="s" s="48">
        <v>930</v>
      </c>
      <c r="B450" s="49">
        <v>100</v>
      </c>
      <c r="C450" s="50">
        <v>44778</v>
      </c>
      <c r="D450" s="49">
        <v>3500</v>
      </c>
      <c r="E450" s="49">
        <f>D450-H450</f>
        <v>2385</v>
      </c>
      <c r="F450" s="52">
        <v>6.7</v>
      </c>
      <c r="G450" s="52">
        <f>H450*F450</f>
        <v>7470.5</v>
      </c>
      <c r="H450" s="80">
        <v>1115</v>
      </c>
      <c r="I450" s="53"/>
      <c r="J450" t="s" s="54">
        <v>931</v>
      </c>
      <c r="K450" s="55"/>
      <c r="M450" s="56">
        <v>17</v>
      </c>
      <c r="N450" s="56">
        <f>M450+M450*(0.15)</f>
        <v>19.55</v>
      </c>
      <c r="O450" s="56"/>
      <c r="P450" s="56"/>
    </row>
    <row r="451" s="30" customFormat="1" ht="165" customHeight="1">
      <c r="A451" t="s" s="57">
        <v>932</v>
      </c>
      <c r="B451" s="58">
        <v>5</v>
      </c>
      <c r="C451" s="59"/>
      <c r="D451" s="60"/>
      <c r="E451" s="60"/>
      <c r="F451" s="62"/>
      <c r="G451" s="62"/>
      <c r="H451" s="96">
        <v>2276</v>
      </c>
      <c r="I451" s="63"/>
      <c r="J451" t="s" s="64">
        <v>933</v>
      </c>
      <c r="K451" s="65"/>
      <c r="L451" t="s" s="57">
        <v>934</v>
      </c>
      <c r="M451" s="67">
        <v>145</v>
      </c>
      <c r="N451" s="67">
        <f>M451+M451*(0.15)</f>
        <v>166.75</v>
      </c>
      <c r="O451" s="56"/>
      <c r="P451" s="56"/>
    </row>
    <row r="452" s="26" customFormat="1" ht="165" customHeight="1">
      <c r="A452" t="s" s="64">
        <v>935</v>
      </c>
      <c r="B452" s="98">
        <v>1</v>
      </c>
      <c r="C452" s="102"/>
      <c r="D452" s="65"/>
      <c r="E452" s="65"/>
      <c r="F452" s="67"/>
      <c r="G452" s="67"/>
      <c r="H452" s="100">
        <v>429</v>
      </c>
      <c r="I452" s="63"/>
      <c r="J452" t="s" s="64">
        <v>936</v>
      </c>
      <c r="K452" s="65"/>
      <c r="L452" s="65"/>
      <c r="M452" s="67">
        <v>350</v>
      </c>
      <c r="N452" s="67">
        <f>M452+M452*(0.15)</f>
        <v>402.5</v>
      </c>
      <c r="O452" s="56"/>
      <c r="P452" s="56"/>
    </row>
    <row r="453" s="26" customFormat="1" ht="165" customHeight="1">
      <c r="A453" t="s" s="64">
        <v>937</v>
      </c>
      <c r="B453" s="98">
        <v>50</v>
      </c>
      <c r="C453" s="102"/>
      <c r="D453" s="65"/>
      <c r="E453" s="65"/>
      <c r="F453" s="67"/>
      <c r="G453" s="67"/>
      <c r="H453" s="100">
        <v>5000</v>
      </c>
      <c r="I453" s="63"/>
      <c r="J453" t="s" s="64">
        <v>929</v>
      </c>
      <c r="K453" s="65"/>
      <c r="L453" s="65"/>
      <c r="M453" s="67">
        <v>19.8</v>
      </c>
      <c r="N453" s="67">
        <f>M453+M453*(0.15)</f>
        <v>22.77</v>
      </c>
      <c r="O453" s="56"/>
      <c r="P453" s="56"/>
    </row>
    <row r="454" s="26" customFormat="1" ht="165" customHeight="1">
      <c r="A454" t="s" s="64">
        <v>938</v>
      </c>
      <c r="B454" s="98">
        <v>60</v>
      </c>
      <c r="C454" s="102"/>
      <c r="D454" s="65"/>
      <c r="E454" s="65"/>
      <c r="F454" s="67"/>
      <c r="G454" s="67"/>
      <c r="H454" s="100">
        <v>3000</v>
      </c>
      <c r="I454" s="63"/>
      <c r="J454" t="s" s="64">
        <v>939</v>
      </c>
      <c r="K454" s="65"/>
      <c r="L454" t="s" s="64">
        <v>940</v>
      </c>
      <c r="M454" s="67">
        <v>64.8</v>
      </c>
      <c r="N454" s="67">
        <f>M454+M454*(0.15)</f>
        <v>74.52</v>
      </c>
      <c r="O454" s="56"/>
      <c r="P454" s="56"/>
    </row>
    <row r="455" s="26" customFormat="1" ht="165" customHeight="1">
      <c r="A455" t="s" s="54">
        <v>941</v>
      </c>
      <c r="B455" s="81">
        <v>24</v>
      </c>
      <c r="C455" s="84"/>
      <c r="D455" s="55"/>
      <c r="E455" s="55"/>
      <c r="F455" s="56"/>
      <c r="G455" s="56"/>
      <c r="H455" s="85">
        <v>806</v>
      </c>
      <c r="I455" s="86"/>
      <c r="J455" t="s" s="54">
        <v>942</v>
      </c>
      <c r="K455" s="55"/>
      <c r="L455" s="55"/>
      <c r="M455" s="56">
        <v>36.3</v>
      </c>
      <c r="N455" s="56">
        <f>M455+M455*(0.15)</f>
        <v>41.745</v>
      </c>
      <c r="O455" s="56"/>
      <c r="P455" s="56"/>
    </row>
    <row r="456" s="30" customFormat="1" ht="165" customHeight="1">
      <c r="A456" t="s" s="57">
        <v>943</v>
      </c>
      <c r="B456" s="58">
        <v>50</v>
      </c>
      <c r="C456" s="60"/>
      <c r="D456" s="60"/>
      <c r="E456" s="60"/>
      <c r="F456" s="62"/>
      <c r="G456" s="62"/>
      <c r="H456" s="104">
        <v>4800</v>
      </c>
      <c r="I456" s="63"/>
      <c r="J456" t="s" s="64">
        <v>944</v>
      </c>
      <c r="K456" s="65"/>
      <c r="L456" s="60"/>
      <c r="M456" s="67">
        <v>24.2</v>
      </c>
      <c r="N456" s="67">
        <f>M456+M456*(0.15)</f>
        <v>27.83</v>
      </c>
      <c r="O456" s="67"/>
      <c r="P456" s="67"/>
    </row>
    <row r="457" s="30" customFormat="1" ht="165" customHeight="1">
      <c r="A457" t="s" s="48">
        <v>945</v>
      </c>
      <c r="B457" s="49">
        <v>200</v>
      </c>
      <c r="F457" s="52">
        <v>3</v>
      </c>
      <c r="G457" s="52">
        <f>H457*F457</f>
        <v>6000</v>
      </c>
      <c r="H457" s="79">
        <v>2000</v>
      </c>
      <c r="I457" s="69"/>
      <c r="J457" t="s" s="54">
        <v>946</v>
      </c>
      <c r="K457" s="55"/>
      <c r="M457" s="56">
        <v>10</v>
      </c>
      <c r="N457" s="56">
        <f>M457*(0.15)+M457</f>
        <v>11.5</v>
      </c>
      <c r="O457" s="56"/>
      <c r="P457" s="56"/>
    </row>
    <row r="458" s="26" customFormat="1" ht="165" customHeight="1">
      <c r="A458" t="s" s="54">
        <v>947</v>
      </c>
      <c r="B458" s="81">
        <v>60</v>
      </c>
      <c r="C458" s="84">
        <v>44774</v>
      </c>
      <c r="D458" s="81">
        <v>6070</v>
      </c>
      <c r="E458" s="82">
        <f>D458-H458</f>
        <v>3250</v>
      </c>
      <c r="F458" s="56">
        <v>1.8</v>
      </c>
      <c r="G458" s="56">
        <f>H458*F458</f>
        <v>5076</v>
      </c>
      <c r="H458" s="82">
        <v>2820</v>
      </c>
      <c r="I458" s="86"/>
      <c r="J458" t="s" s="54">
        <v>948</v>
      </c>
      <c r="K458" s="55"/>
      <c r="L458" s="55"/>
      <c r="M458" s="56">
        <v>25.96</v>
      </c>
      <c r="N458" s="56">
        <f>M458*(0.15)+M458</f>
        <v>29.854</v>
      </c>
      <c r="O458" s="56">
        <f>M458*H458</f>
        <v>73207.2</v>
      </c>
      <c r="P458" s="56">
        <f>H458*N458</f>
        <v>84188.28</v>
      </c>
    </row>
    <row r="459" s="30" customFormat="1" ht="27.75" customHeight="1" hidden="1">
      <c r="A459" t="s" s="48">
        <v>949</v>
      </c>
      <c r="B459" s="49">
        <v>12</v>
      </c>
      <c r="F459" s="52">
        <v>120</v>
      </c>
      <c r="G459" s="52">
        <f>H459*F459</f>
        <v>8760</v>
      </c>
      <c r="H459" s="49">
        <v>73</v>
      </c>
      <c r="I459" s="69"/>
      <c r="J459" t="s" s="54">
        <v>950</v>
      </c>
      <c r="K459" s="55"/>
      <c r="M459" s="56">
        <v>120</v>
      </c>
      <c r="N459" s="95">
        <f>M459*(0.15)+M459</f>
        <v>138</v>
      </c>
      <c r="O459" s="56">
        <f>M459*H459</f>
        <v>8760</v>
      </c>
      <c r="P459" s="56">
        <f>H459*N459</f>
        <v>10074</v>
      </c>
    </row>
    <row r="460" s="30" customFormat="1" ht="27.75" customHeight="1" hidden="1">
      <c r="A460" t="s" s="75">
        <v>951</v>
      </c>
      <c r="B460" s="49">
        <v>24</v>
      </c>
      <c r="F460" s="52"/>
      <c r="G460" s="52">
        <f>H460*F460</f>
        <v>0</v>
      </c>
      <c r="H460" s="49">
        <v>39</v>
      </c>
      <c r="I460" s="69"/>
      <c r="J460" t="s" s="54">
        <v>952</v>
      </c>
      <c r="K460" s="55"/>
      <c r="M460" s="56">
        <v>38</v>
      </c>
      <c r="N460" s="56">
        <f>M460+M460*(0.15)</f>
        <v>43.7</v>
      </c>
      <c r="O460" s="56">
        <f>M460*H460</f>
        <v>1482</v>
      </c>
      <c r="P460" s="56">
        <f>H460*N460</f>
        <v>1704.3</v>
      </c>
    </row>
    <row r="461" s="30" customFormat="1" ht="27.75" customHeight="1" hidden="1">
      <c r="A461" t="s" s="75">
        <v>953</v>
      </c>
      <c r="B461" s="49">
        <v>24</v>
      </c>
      <c r="F461" s="52"/>
      <c r="G461" s="52">
        <f>H461*F461</f>
        <v>0</v>
      </c>
      <c r="H461" s="49">
        <v>56</v>
      </c>
      <c r="I461" s="69"/>
      <c r="J461" t="s" s="54">
        <v>954</v>
      </c>
      <c r="K461" s="55"/>
      <c r="M461" s="56">
        <v>28</v>
      </c>
      <c r="N461" s="56">
        <f>M461+M461*(0.15)</f>
        <v>32.2</v>
      </c>
      <c r="O461" s="56">
        <f>M461*H461</f>
        <v>1568</v>
      </c>
      <c r="P461" s="56">
        <f>H461*N461</f>
        <v>1803.2</v>
      </c>
    </row>
    <row r="462" s="30" customFormat="1" ht="27.75" customHeight="1" hidden="1">
      <c r="A462" t="s" s="48">
        <v>955</v>
      </c>
      <c r="B462" s="49">
        <v>100</v>
      </c>
      <c r="F462" s="52"/>
      <c r="G462" s="52">
        <f>H462*F462</f>
        <v>0</v>
      </c>
      <c r="H462" s="49">
        <v>200</v>
      </c>
      <c r="I462" s="69"/>
      <c r="J462" t="s" s="54">
        <v>956</v>
      </c>
      <c r="K462" s="55"/>
      <c r="M462" s="56">
        <v>8</v>
      </c>
      <c r="N462" s="56">
        <f>M462+M462*(0.15)</f>
        <v>9.199999999999999</v>
      </c>
      <c r="O462" s="56">
        <f>M462*H462</f>
        <v>1600</v>
      </c>
      <c r="P462" s="56">
        <f>H462*N462</f>
        <v>1840</v>
      </c>
    </row>
    <row r="463" s="26" customFormat="1" ht="165" customHeight="1">
      <c r="A463" t="s" s="54">
        <v>957</v>
      </c>
      <c r="B463" s="81">
        <v>120</v>
      </c>
      <c r="C463" s="84">
        <v>44719</v>
      </c>
      <c r="D463" s="81">
        <v>19440</v>
      </c>
      <c r="E463" s="82">
        <f>D463-H463</f>
        <v>17684</v>
      </c>
      <c r="F463" s="56">
        <v>3.2</v>
      </c>
      <c r="G463" s="56">
        <f>H463*F463</f>
        <v>5619.2</v>
      </c>
      <c r="H463" s="83">
        <v>1756</v>
      </c>
      <c r="I463" s="86"/>
      <c r="J463" t="s" s="54">
        <v>958</v>
      </c>
      <c r="K463" t="s" s="70">
        <v>786</v>
      </c>
      <c r="L463" s="55"/>
      <c r="M463" s="56">
        <v>10.29</v>
      </c>
      <c r="N463" s="56">
        <f>M463*(0.15)+M463</f>
        <v>11.8335</v>
      </c>
      <c r="O463" s="56"/>
      <c r="P463" s="56"/>
    </row>
    <row r="464" s="26" customFormat="1" ht="165" customHeight="1">
      <c r="A464" t="s" s="64">
        <v>959</v>
      </c>
      <c r="B464" s="98">
        <v>24</v>
      </c>
      <c r="C464" s="102"/>
      <c r="D464" s="65"/>
      <c r="E464" s="103"/>
      <c r="F464" s="67"/>
      <c r="G464" s="67"/>
      <c r="H464" s="127">
        <v>1496</v>
      </c>
      <c r="I464" s="63"/>
      <c r="J464" t="s" s="64">
        <v>960</v>
      </c>
      <c r="K464" s="65"/>
      <c r="L464" s="65"/>
      <c r="M464" s="67">
        <v>59</v>
      </c>
      <c r="N464" s="67">
        <f>M464*(0.15)+M464</f>
        <v>67.84999999999999</v>
      </c>
      <c r="O464" s="67"/>
      <c r="P464" s="67"/>
    </row>
    <row r="465" s="26" customFormat="1" ht="165" customHeight="1">
      <c r="A465" t="s" s="54">
        <v>961</v>
      </c>
      <c r="B465" s="81">
        <v>45</v>
      </c>
      <c r="C465" s="84"/>
      <c r="D465" s="55"/>
      <c r="E465" s="82"/>
      <c r="F465" s="56"/>
      <c r="G465" s="56"/>
      <c r="H465" s="83">
        <v>3999</v>
      </c>
      <c r="I465" s="86"/>
      <c r="J465" t="s" s="54">
        <v>962</v>
      </c>
      <c r="K465" s="55"/>
      <c r="L465" t="s" s="54">
        <v>963</v>
      </c>
      <c r="M465" s="56">
        <v>75.90000000000001</v>
      </c>
      <c r="N465" s="56">
        <f>M465*(0.15)+M465</f>
        <v>87.285</v>
      </c>
      <c r="O465" s="56"/>
      <c r="P465" s="56"/>
    </row>
    <row r="466" s="26" customFormat="1" ht="165" customHeight="1">
      <c r="A466" t="s" s="64">
        <v>964</v>
      </c>
      <c r="B466" s="65"/>
      <c r="C466" s="65"/>
      <c r="D466" s="65"/>
      <c r="E466" s="65"/>
      <c r="F466" s="67"/>
      <c r="G466" s="67">
        <f>H466*F466</f>
        <v>0</v>
      </c>
      <c r="H466" s="98">
        <v>50000</v>
      </c>
      <c r="I466" s="63"/>
      <c r="J466" t="s" s="64">
        <v>965</v>
      </c>
      <c r="K466" s="65"/>
      <c r="L466" s="65"/>
      <c r="M466" s="67">
        <v>19.8</v>
      </c>
      <c r="N466" s="67">
        <f>M466*(0.15)+M466</f>
        <v>22.77</v>
      </c>
      <c r="O466" s="56"/>
      <c r="P466" s="56"/>
    </row>
    <row r="467" s="26" customFormat="1" ht="165" customHeight="1">
      <c r="A467" t="s" s="64">
        <v>966</v>
      </c>
      <c r="B467" s="65"/>
      <c r="C467" s="65"/>
      <c r="D467" s="65"/>
      <c r="E467" s="65"/>
      <c r="F467" s="67"/>
      <c r="G467" s="67">
        <f>H467*F467</f>
        <v>0</v>
      </c>
      <c r="H467" s="98">
        <v>20000</v>
      </c>
      <c r="I467" s="63"/>
      <c r="J467" t="s" s="64">
        <v>967</v>
      </c>
      <c r="K467" s="65"/>
      <c r="L467" s="65"/>
      <c r="M467" s="67">
        <v>22</v>
      </c>
      <c r="N467" s="67">
        <f>M467*(0.15)+M467</f>
        <v>25.3</v>
      </c>
      <c r="O467" s="56"/>
      <c r="P467" s="56"/>
    </row>
    <row r="468" s="30" customFormat="1" ht="184.5" customHeight="1">
      <c r="A468" s="80">
        <v>11780195</v>
      </c>
      <c r="B468" s="49">
        <v>200</v>
      </c>
      <c r="F468" s="52">
        <v>3.55</v>
      </c>
      <c r="G468" s="52">
        <f>H468*F468</f>
        <v>34012.55</v>
      </c>
      <c r="H468" s="51">
        <v>9581</v>
      </c>
      <c r="I468" s="69"/>
      <c r="J468" t="s" s="54">
        <v>968</v>
      </c>
      <c r="K468" s="55"/>
      <c r="M468" s="56">
        <v>3</v>
      </c>
      <c r="N468" s="56">
        <f>M468*(0.15)+M468</f>
        <v>3.45</v>
      </c>
      <c r="O468" s="56">
        <f>M468*H468</f>
        <v>28743</v>
      </c>
      <c r="P468" s="56">
        <f>H468*N468</f>
        <v>33054.45</v>
      </c>
    </row>
    <row r="469" s="30" customFormat="1" ht="175.5" customHeight="1">
      <c r="A469" s="80">
        <v>11781219</v>
      </c>
      <c r="B469" s="49">
        <v>200</v>
      </c>
      <c r="F469" s="52">
        <v>3.65</v>
      </c>
      <c r="G469" s="52">
        <f>H469*F469</f>
        <v>36642.35</v>
      </c>
      <c r="H469" s="51">
        <v>10039</v>
      </c>
      <c r="I469" s="69"/>
      <c r="J469" t="s" s="54">
        <v>969</v>
      </c>
      <c r="K469" s="55"/>
      <c r="M469" s="56">
        <v>4</v>
      </c>
      <c r="N469" s="56">
        <f>M469*(0.15)+M469</f>
        <v>4.6</v>
      </c>
      <c r="O469" s="56">
        <f>M469*H469</f>
        <v>40156</v>
      </c>
      <c r="P469" s="56">
        <f>H469*N469</f>
        <v>46179.4</v>
      </c>
    </row>
    <row r="470" s="30" customFormat="1" ht="181.5" customHeight="1" hidden="1">
      <c r="A470" t="s" s="48">
        <v>970</v>
      </c>
      <c r="B470" s="49">
        <v>25</v>
      </c>
      <c r="F470" s="52"/>
      <c r="G470" s="52">
        <f>H470*F470</f>
        <v>0</v>
      </c>
      <c r="H470" s="49">
        <v>307</v>
      </c>
      <c r="I470" s="69"/>
      <c r="J470" t="s" s="54">
        <v>971</v>
      </c>
      <c r="K470" s="55"/>
      <c r="M470" s="56">
        <v>20</v>
      </c>
      <c r="N470" s="56">
        <f>M470*(0.15)+M470</f>
        <v>23</v>
      </c>
      <c r="O470" s="56">
        <f>M470*H470</f>
        <v>6140</v>
      </c>
      <c r="P470" s="56">
        <f>H470*N470</f>
        <v>7061</v>
      </c>
    </row>
    <row r="471" s="30" customFormat="1" ht="163.5" customHeight="1" hidden="1">
      <c r="A471" t="s" s="48">
        <v>970</v>
      </c>
      <c r="B471" s="49">
        <v>25</v>
      </c>
      <c r="F471" s="52"/>
      <c r="G471" s="52">
        <f>H471*F471</f>
        <v>0</v>
      </c>
      <c r="H471" s="49">
        <v>136</v>
      </c>
      <c r="I471" s="69"/>
      <c r="J471" t="s" s="54">
        <v>972</v>
      </c>
      <c r="K471" s="55"/>
      <c r="M471" s="56">
        <v>20</v>
      </c>
      <c r="N471" s="56">
        <f>M471*(0.15)+M471</f>
        <v>23</v>
      </c>
      <c r="O471" s="56">
        <f>M471*H471</f>
        <v>2720</v>
      </c>
      <c r="P471" s="56">
        <f>H471*N471</f>
        <v>3128</v>
      </c>
    </row>
    <row r="472" s="30" customFormat="1" ht="153" customHeight="1" hidden="1">
      <c r="A472" t="s" s="48">
        <v>970</v>
      </c>
      <c r="B472" s="49">
        <v>25</v>
      </c>
      <c r="F472" s="52"/>
      <c r="G472" s="52">
        <f>H472*F472</f>
        <v>0</v>
      </c>
      <c r="H472" s="49">
        <v>41</v>
      </c>
      <c r="I472" s="69"/>
      <c r="J472" t="s" s="54">
        <v>973</v>
      </c>
      <c r="K472" s="55"/>
      <c r="M472" s="56">
        <v>20</v>
      </c>
      <c r="N472" s="56">
        <f>M472*(0.15)+M472</f>
        <v>23</v>
      </c>
      <c r="O472" s="56">
        <f>M472*H472</f>
        <v>820</v>
      </c>
      <c r="P472" s="56">
        <f>H472*N472</f>
        <v>943</v>
      </c>
    </row>
    <row r="473" s="30" customFormat="1" ht="187.5" customHeight="1" hidden="1">
      <c r="A473" t="s" s="48">
        <v>974</v>
      </c>
      <c r="B473" s="49">
        <v>25</v>
      </c>
      <c r="F473" s="52"/>
      <c r="G473" s="52">
        <f>H473*F473</f>
        <v>0</v>
      </c>
      <c r="H473" s="49">
        <v>34</v>
      </c>
      <c r="I473" s="69"/>
      <c r="J473" t="s" s="54">
        <v>975</v>
      </c>
      <c r="K473" s="55"/>
      <c r="M473" s="56">
        <v>20</v>
      </c>
      <c r="N473" s="56">
        <f>M473*(0.15)+M473</f>
        <v>23</v>
      </c>
      <c r="O473" s="56">
        <f>M473*H473</f>
        <v>680</v>
      </c>
      <c r="P473" s="56">
        <f>H473*N473</f>
        <v>782</v>
      </c>
    </row>
    <row r="474" s="30" customFormat="1" ht="172.5" customHeight="1" hidden="1">
      <c r="A474" t="s" s="48">
        <v>974</v>
      </c>
      <c r="B474" s="49">
        <v>25</v>
      </c>
      <c r="F474" s="52"/>
      <c r="G474" s="52">
        <f>H474*F474</f>
        <v>0</v>
      </c>
      <c r="H474" s="49">
        <v>2</v>
      </c>
      <c r="I474" s="69"/>
      <c r="J474" t="s" s="54">
        <v>976</v>
      </c>
      <c r="K474" s="55"/>
      <c r="M474" s="56">
        <v>20</v>
      </c>
      <c r="N474" s="56">
        <f>M474*(0.15)+M474</f>
        <v>23</v>
      </c>
      <c r="O474" s="56">
        <f>M474*H474</f>
        <v>40</v>
      </c>
      <c r="P474" s="56">
        <f>H474*N474</f>
        <v>46</v>
      </c>
    </row>
    <row r="475" s="30" customFormat="1" ht="171" customHeight="1" hidden="1">
      <c r="A475" t="s" s="48">
        <v>974</v>
      </c>
      <c r="B475" s="49">
        <v>25</v>
      </c>
      <c r="F475" s="52"/>
      <c r="G475" s="52">
        <f>H475*F475</f>
        <v>0</v>
      </c>
      <c r="H475" s="49">
        <v>42</v>
      </c>
      <c r="I475" s="69"/>
      <c r="J475" t="s" s="54">
        <v>977</v>
      </c>
      <c r="K475" s="55"/>
      <c r="M475" s="56">
        <v>20</v>
      </c>
      <c r="N475" s="56">
        <f>M475*(0.15)+M475</f>
        <v>23</v>
      </c>
      <c r="O475" s="56">
        <f>M475*H475</f>
        <v>840</v>
      </c>
      <c r="P475" s="56">
        <f>H475*N475</f>
        <v>966</v>
      </c>
    </row>
    <row r="476" s="30" customFormat="1" ht="168" customHeight="1">
      <c r="A476" t="s" s="48">
        <v>978</v>
      </c>
      <c r="B476" s="49">
        <v>5000</v>
      </c>
      <c r="F476" s="52"/>
      <c r="G476" s="52">
        <f>H476*F476</f>
        <v>0</v>
      </c>
      <c r="H476" s="51">
        <v>180200</v>
      </c>
      <c r="I476" s="69"/>
      <c r="J476" t="s" s="54">
        <v>979</v>
      </c>
      <c r="K476" s="55"/>
      <c r="M476" s="56">
        <v>12</v>
      </c>
      <c r="N476" s="56">
        <f>M476*(0.15)+M476</f>
        <v>13.8</v>
      </c>
      <c r="O476" s="56">
        <f>M476*H476</f>
        <v>2162400</v>
      </c>
      <c r="P476" s="56">
        <f>H476*N476</f>
        <v>2486760</v>
      </c>
    </row>
    <row r="477" s="30" customFormat="1" ht="183" customHeight="1">
      <c r="A477" t="s" s="48">
        <v>980</v>
      </c>
      <c r="B477" s="49">
        <v>5000</v>
      </c>
      <c r="F477" s="52"/>
      <c r="G477" s="52">
        <f>H477*F477</f>
        <v>0</v>
      </c>
      <c r="H477" s="51">
        <v>89800</v>
      </c>
      <c r="I477" s="69"/>
      <c r="J477" t="s" s="54">
        <v>981</v>
      </c>
      <c r="K477" s="55"/>
      <c r="M477" s="56">
        <v>12</v>
      </c>
      <c r="N477" s="56">
        <f>M477*(0.15)+M477</f>
        <v>13.8</v>
      </c>
      <c r="O477" s="56">
        <f>M477*H477</f>
        <v>1077600</v>
      </c>
      <c r="P477" s="56">
        <f>H477*N477</f>
        <v>1239240</v>
      </c>
    </row>
    <row r="478" s="30" customFormat="1" ht="166.5" customHeight="1">
      <c r="A478" t="s" s="48">
        <v>982</v>
      </c>
      <c r="B478" s="49">
        <v>5000</v>
      </c>
      <c r="F478" s="52"/>
      <c r="G478" s="52">
        <f>H478*F478</f>
        <v>0</v>
      </c>
      <c r="H478" s="51">
        <v>189200</v>
      </c>
      <c r="I478" s="69"/>
      <c r="J478" t="s" s="54">
        <v>983</v>
      </c>
      <c r="K478" s="55"/>
      <c r="M478" s="56">
        <v>12</v>
      </c>
      <c r="N478" s="56">
        <f>M478*(0.15)+M478</f>
        <v>13.8</v>
      </c>
      <c r="O478" s="56">
        <f>M478*H478</f>
        <v>2270400</v>
      </c>
      <c r="P478" s="56">
        <f>H478*N478</f>
        <v>2610960</v>
      </c>
    </row>
    <row r="479" s="30" customFormat="1" ht="171.75" customHeight="1">
      <c r="A479" t="s" s="48">
        <v>984</v>
      </c>
      <c r="B479" s="49">
        <v>5000</v>
      </c>
      <c r="F479" s="52"/>
      <c r="G479" s="52">
        <f>H479*F479</f>
        <v>0</v>
      </c>
      <c r="H479" s="51">
        <v>90300</v>
      </c>
      <c r="I479" s="69"/>
      <c r="J479" t="s" s="54">
        <v>985</v>
      </c>
      <c r="K479" s="55"/>
      <c r="M479" s="56">
        <v>12</v>
      </c>
      <c r="N479" s="56">
        <f>M479*(0.15)+M479</f>
        <v>13.8</v>
      </c>
      <c r="O479" s="56">
        <f>M479*H479</f>
        <v>1083600</v>
      </c>
      <c r="P479" s="56">
        <f>H479*N479</f>
        <v>1246140</v>
      </c>
    </row>
    <row r="480" s="30" customFormat="1" ht="103.5" customHeight="1">
      <c r="A480" t="s" s="128">
        <v>986</v>
      </c>
      <c r="B480" s="129"/>
      <c r="C480" s="129"/>
      <c r="D480" s="129"/>
      <c r="E480" s="129"/>
      <c r="F480" s="129"/>
      <c r="G480" s="129"/>
      <c r="H480" s="129"/>
      <c r="I480" s="129"/>
      <c r="J480" s="129"/>
      <c r="K480" s="129"/>
      <c r="L480" s="129"/>
      <c r="M480" s="129"/>
      <c r="N480" s="130"/>
      <c r="O480" s="56"/>
      <c r="P480" s="56"/>
    </row>
    <row r="481" s="30" customFormat="1" ht="165" customHeight="1">
      <c r="A481" t="s" s="48">
        <v>970</v>
      </c>
      <c r="B481" s="80">
        <v>1</v>
      </c>
      <c r="C481" s="68"/>
      <c r="D481" s="68"/>
      <c r="E481" s="68"/>
      <c r="F481" s="122"/>
      <c r="G481" s="122"/>
      <c r="H481" s="49">
        <v>189</v>
      </c>
      <c r="I481" s="117"/>
      <c r="J481" t="s" s="54">
        <v>987</v>
      </c>
      <c r="K481" s="91"/>
      <c r="L481" s="68"/>
      <c r="M481" s="56">
        <v>20</v>
      </c>
      <c r="N481" s="56">
        <f>M481*(0.15)+M481</f>
        <v>23</v>
      </c>
      <c r="O481" s="56"/>
      <c r="P481" s="56"/>
    </row>
    <row r="482" s="30" customFormat="1" ht="103.5" customHeight="1">
      <c r="A482" t="s" s="131">
        <v>988</v>
      </c>
      <c r="B482" s="132"/>
      <c r="C482" s="132"/>
      <c r="D482" s="132"/>
      <c r="E482" s="132"/>
      <c r="F482" s="132"/>
      <c r="G482" s="132"/>
      <c r="H482" s="132"/>
      <c r="I482" s="132"/>
      <c r="J482" s="132"/>
      <c r="K482" s="132"/>
      <c r="L482" s="132"/>
      <c r="M482" s="132"/>
      <c r="N482" s="133"/>
      <c r="O482" s="56"/>
      <c r="P482" s="56"/>
    </row>
    <row r="483" s="30" customFormat="1" ht="165" customHeight="1">
      <c r="A483" t="s" s="134">
        <v>989</v>
      </c>
      <c r="B483" s="49">
        <v>1000</v>
      </c>
      <c r="C483" s="50">
        <v>44489</v>
      </c>
      <c r="D483" s="49">
        <v>24000</v>
      </c>
      <c r="E483" s="51">
        <f>D483-H483</f>
        <v>23350</v>
      </c>
      <c r="F483" s="52">
        <v>2.9</v>
      </c>
      <c r="G483" s="52">
        <f>H483*F483</f>
        <v>1885</v>
      </c>
      <c r="H483" s="51">
        <v>650</v>
      </c>
      <c r="I483" s="53"/>
      <c r="J483" t="s" s="54">
        <v>990</v>
      </c>
      <c r="K483" s="55"/>
      <c r="M483" s="56">
        <v>10</v>
      </c>
      <c r="N483" s="56">
        <f>M483*(0.15)+M483</f>
        <v>11.5</v>
      </c>
      <c r="O483" s="135"/>
      <c r="P483" s="135"/>
    </row>
    <row r="484" s="30" customFormat="1" ht="165" customHeight="1">
      <c r="A484" s="136"/>
      <c r="B484" s="49">
        <v>1000</v>
      </c>
      <c r="C484" s="50">
        <v>44489</v>
      </c>
      <c r="D484" s="49">
        <v>16000</v>
      </c>
      <c r="E484" s="51">
        <f>D484-H484</f>
        <v>15942</v>
      </c>
      <c r="F484" s="52">
        <v>2.9</v>
      </c>
      <c r="G484" s="52">
        <f>H484*F484</f>
        <v>168.2</v>
      </c>
      <c r="H484" s="51">
        <v>58</v>
      </c>
      <c r="I484" s="53"/>
      <c r="J484" t="s" s="54">
        <v>991</v>
      </c>
      <c r="K484" s="55"/>
      <c r="M484" s="56">
        <v>10</v>
      </c>
      <c r="N484" s="56">
        <f>M484*(0.15)+M484</f>
        <v>11.5</v>
      </c>
      <c r="O484" s="135"/>
      <c r="P484" s="135"/>
    </row>
    <row r="485" s="30" customFormat="1" ht="165" customHeight="1">
      <c r="A485" t="s" s="48">
        <v>992</v>
      </c>
      <c r="B485" s="49">
        <v>60</v>
      </c>
      <c r="C485" s="50">
        <v>44601</v>
      </c>
      <c r="D485" s="49">
        <v>10020</v>
      </c>
      <c r="E485" s="51">
        <f>D485-H485</f>
        <v>9990</v>
      </c>
      <c r="F485" s="52">
        <v>7.2</v>
      </c>
      <c r="G485" s="52">
        <f>H485*F485</f>
        <v>216</v>
      </c>
      <c r="H485" s="51">
        <v>30</v>
      </c>
      <c r="I485" s="53"/>
      <c r="J485" t="s" s="54">
        <v>993</v>
      </c>
      <c r="K485" s="55"/>
      <c r="M485" s="56">
        <v>10.695</v>
      </c>
      <c r="N485" s="56">
        <f>M485*(0.15)+M485</f>
        <v>12.29925</v>
      </c>
      <c r="O485" s="135"/>
      <c r="P485" s="135"/>
    </row>
    <row r="486" s="30" customFormat="1" ht="165" customHeight="1">
      <c r="A486" t="s" s="75">
        <v>994</v>
      </c>
      <c r="B486" s="49">
        <v>100</v>
      </c>
      <c r="C486" s="50">
        <v>44796</v>
      </c>
      <c r="D486" s="49">
        <v>20000</v>
      </c>
      <c r="E486" s="51">
        <f>D486-H486</f>
        <v>19060</v>
      </c>
      <c r="F486" s="52">
        <v>5.5</v>
      </c>
      <c r="G486" s="52">
        <f>F486*H486</f>
        <v>5170</v>
      </c>
      <c r="H486" s="51">
        <v>940</v>
      </c>
      <c r="I486" s="137"/>
      <c r="J486" t="s" s="54">
        <v>995</v>
      </c>
      <c r="K486" s="85">
        <v>50</v>
      </c>
      <c r="L486" s="68"/>
      <c r="M486" s="56">
        <v>8</v>
      </c>
      <c r="N486" s="56">
        <f>M486*(0.15)+M486</f>
        <v>9.199999999999999</v>
      </c>
      <c r="O486" s="138"/>
      <c r="P486" s="139">
        <v>11.5</v>
      </c>
    </row>
    <row r="487" s="30" customFormat="1" ht="165" customHeight="1">
      <c r="A487" t="s" s="48">
        <v>996</v>
      </c>
      <c r="B487" s="80">
        <v>40</v>
      </c>
      <c r="C487" s="140">
        <v>43838</v>
      </c>
      <c r="D487" s="80">
        <v>520</v>
      </c>
      <c r="E487" s="80">
        <f>D487-H487</f>
        <v>500</v>
      </c>
      <c r="F487" s="52">
        <v>0</v>
      </c>
      <c r="G487" s="52">
        <f>F487*H487</f>
        <v>0</v>
      </c>
      <c r="H487" s="49">
        <v>20</v>
      </c>
      <c r="I487" s="141"/>
      <c r="J487" t="s" s="54">
        <v>997</v>
      </c>
      <c r="K487" s="91"/>
      <c r="L487" s="68"/>
      <c r="M487" s="56">
        <v>5.6</v>
      </c>
      <c r="N487" s="56">
        <f>M487*(0.15)+M487</f>
        <v>6.44</v>
      </c>
      <c r="O487" s="142">
        <v>11515</v>
      </c>
      <c r="P487" s="139">
        <v>16</v>
      </c>
    </row>
    <row r="488" s="30" customFormat="1" ht="165" customHeight="1" hidden="1">
      <c r="A488" t="s" s="48">
        <v>998</v>
      </c>
      <c r="B488" s="80">
        <v>10</v>
      </c>
      <c r="C488" s="68"/>
      <c r="D488" s="68"/>
      <c r="E488" s="80">
        <f>D488-H488</f>
        <v>-20</v>
      </c>
      <c r="F488" s="52"/>
      <c r="G488" s="52">
        <f>F488*H488</f>
        <v>0</v>
      </c>
      <c r="H488" s="49">
        <v>20</v>
      </c>
      <c r="I488" s="141"/>
      <c r="J488" t="s" s="54">
        <v>999</v>
      </c>
      <c r="K488" s="91"/>
      <c r="L488" s="68"/>
      <c r="M488" s="56">
        <v>26.83</v>
      </c>
      <c r="N488" s="56">
        <f>M488*(0.15)+M488</f>
        <v>30.8545</v>
      </c>
      <c r="O488" s="142"/>
      <c r="P488" s="139"/>
    </row>
    <row r="489" s="30" customFormat="1" ht="165" customHeight="1" hidden="1">
      <c r="A489" t="s" s="48">
        <v>1000</v>
      </c>
      <c r="B489" s="80">
        <v>10</v>
      </c>
      <c r="C489" s="68"/>
      <c r="D489" s="68"/>
      <c r="E489" s="80">
        <f>D489-H489</f>
        <v>-70</v>
      </c>
      <c r="F489" s="52"/>
      <c r="G489" s="52">
        <f>F489*H489</f>
        <v>0</v>
      </c>
      <c r="H489" s="49">
        <v>70</v>
      </c>
      <c r="I489" s="53"/>
      <c r="J489" t="s" s="54">
        <v>1001</v>
      </c>
      <c r="K489" s="91"/>
      <c r="L489" s="68"/>
      <c r="M489" s="56">
        <v>25</v>
      </c>
      <c r="N489" s="56">
        <f>M489*(0.15)+M489</f>
        <v>28.75</v>
      </c>
      <c r="O489" s="142"/>
      <c r="P489" s="139"/>
    </row>
    <row r="490" s="30" customFormat="1" ht="165" customHeight="1">
      <c r="A490" t="s" s="48">
        <v>1002</v>
      </c>
      <c r="B490" s="80">
        <v>400</v>
      </c>
      <c r="C490" s="68"/>
      <c r="D490" s="68"/>
      <c r="E490" s="80">
        <f>D490-H490</f>
        <v>-1773</v>
      </c>
      <c r="F490" s="52"/>
      <c r="G490" s="52">
        <f>F490*H490</f>
        <v>0</v>
      </c>
      <c r="H490" s="49">
        <v>1773</v>
      </c>
      <c r="I490" s="53"/>
      <c r="J490" t="s" s="54">
        <v>1003</v>
      </c>
      <c r="K490" s="91"/>
      <c r="L490" s="68"/>
      <c r="M490" s="56">
        <v>12.1</v>
      </c>
      <c r="N490" s="56">
        <f>M490*(0.15)+M490</f>
        <v>13.915</v>
      </c>
      <c r="O490" s="142"/>
      <c r="P490" s="139"/>
    </row>
    <row r="491" s="30" customFormat="1" ht="165" customHeight="1">
      <c r="A491" t="s" s="48">
        <v>1004</v>
      </c>
      <c r="B491" s="80">
        <v>200</v>
      </c>
      <c r="C491" s="68"/>
      <c r="D491" s="68"/>
      <c r="E491" s="80">
        <f>D491-H491</f>
        <v>-2000</v>
      </c>
      <c r="F491" s="52"/>
      <c r="G491" s="52">
        <f>F491*H491</f>
        <v>0</v>
      </c>
      <c r="H491" s="49">
        <v>2000</v>
      </c>
      <c r="I491" s="53"/>
      <c r="J491" t="s" s="54">
        <v>1005</v>
      </c>
      <c r="K491" s="91"/>
      <c r="L491" s="68"/>
      <c r="M491" s="56">
        <v>19.36</v>
      </c>
      <c r="N491" s="56">
        <f>M491*(0.15)+M491</f>
        <v>22.264</v>
      </c>
      <c r="O491" s="142"/>
      <c r="P491" s="139"/>
    </row>
    <row r="492" s="30" customFormat="1" ht="165" customHeight="1">
      <c r="A492" t="s" s="48">
        <v>1006</v>
      </c>
      <c r="B492" s="80">
        <v>200</v>
      </c>
      <c r="C492" s="68"/>
      <c r="D492" s="68"/>
      <c r="E492" s="80">
        <f>D492-H492</f>
        <v>-4900</v>
      </c>
      <c r="F492" s="52"/>
      <c r="G492" s="52">
        <f>F492*H492</f>
        <v>0</v>
      </c>
      <c r="H492" s="49">
        <v>4900</v>
      </c>
      <c r="I492" s="53"/>
      <c r="J492" t="s" s="54">
        <v>1007</v>
      </c>
      <c r="K492" s="91"/>
      <c r="L492" s="68"/>
      <c r="M492" s="56">
        <v>26.62</v>
      </c>
      <c r="N492" s="56">
        <f>M492*(0.15)+M492</f>
        <v>30.613</v>
      </c>
      <c r="O492" s="142"/>
      <c r="P492" s="139"/>
    </row>
    <row r="493" s="30" customFormat="1" ht="165" customHeight="1">
      <c r="A493" t="s" s="48">
        <v>1008</v>
      </c>
      <c r="B493" s="80">
        <v>200</v>
      </c>
      <c r="C493" s="68"/>
      <c r="D493" s="68"/>
      <c r="E493" s="80">
        <f>D493-H493</f>
        <v>-4954</v>
      </c>
      <c r="F493" s="52"/>
      <c r="G493" s="52">
        <f>F493*H493</f>
        <v>0</v>
      </c>
      <c r="H493" s="49">
        <v>4954</v>
      </c>
      <c r="I493" s="53"/>
      <c r="J493" t="s" s="54">
        <v>1009</v>
      </c>
      <c r="K493" s="91"/>
      <c r="L493" s="68"/>
      <c r="M493" s="56">
        <v>30.25</v>
      </c>
      <c r="N493" s="56">
        <f>M493*(0.15)+M493</f>
        <v>34.7875</v>
      </c>
      <c r="O493" s="142"/>
      <c r="P493" s="139"/>
    </row>
    <row r="494" s="30" customFormat="1" ht="165" customHeight="1">
      <c r="A494" t="s" s="48">
        <v>1010</v>
      </c>
      <c r="B494" s="80">
        <v>50</v>
      </c>
      <c r="C494" s="140">
        <v>43974</v>
      </c>
      <c r="D494" s="80">
        <v>4240</v>
      </c>
      <c r="E494" s="79">
        <f>D494-H494</f>
        <v>2869</v>
      </c>
      <c r="F494" s="52">
        <v>0</v>
      </c>
      <c r="G494" s="52">
        <v>0</v>
      </c>
      <c r="H494" s="51">
        <v>1371</v>
      </c>
      <c r="I494" s="53"/>
      <c r="J494" t="s" s="54">
        <v>1011</v>
      </c>
      <c r="K494" s="91"/>
      <c r="L494" s="68"/>
      <c r="M494" s="56">
        <v>38</v>
      </c>
      <c r="N494" s="56">
        <f>M494*(0.15)+M494</f>
        <v>43.7</v>
      </c>
      <c r="O494" s="142"/>
      <c r="P494" s="139"/>
    </row>
    <row r="495" s="30" customFormat="1" ht="165" customHeight="1">
      <c r="A495" t="s" s="48">
        <v>1012</v>
      </c>
      <c r="B495" s="49">
        <v>100</v>
      </c>
      <c r="C495" s="50">
        <v>44456</v>
      </c>
      <c r="D495" s="49">
        <v>1500</v>
      </c>
      <c r="E495" s="49">
        <f>D495-H495</f>
        <v>950</v>
      </c>
      <c r="F495" s="52">
        <v>16</v>
      </c>
      <c r="G495" s="52">
        <f>F495*H495</f>
        <v>8800</v>
      </c>
      <c r="H495" s="51">
        <v>550</v>
      </c>
      <c r="I495" s="53"/>
      <c r="J495" t="s" s="54">
        <v>1013</v>
      </c>
      <c r="K495" s="55"/>
      <c r="M495" s="56">
        <v>38</v>
      </c>
      <c r="N495" s="56">
        <f>M495*(0.15)+M495</f>
        <v>43.7</v>
      </c>
      <c r="O495" s="142"/>
      <c r="P495" s="139"/>
    </row>
    <row r="496" s="30" customFormat="1" ht="165" customHeight="1">
      <c r="A496" t="s" s="48">
        <v>1014</v>
      </c>
      <c r="B496" s="49">
        <v>100</v>
      </c>
      <c r="C496" s="50">
        <v>44456</v>
      </c>
      <c r="D496" s="49">
        <v>3000</v>
      </c>
      <c r="E496" s="51">
        <f>D496-H496</f>
        <v>1300</v>
      </c>
      <c r="F496" s="52">
        <v>16</v>
      </c>
      <c r="G496" s="52">
        <f>F496*H496</f>
        <v>27200</v>
      </c>
      <c r="H496" s="51">
        <v>1700</v>
      </c>
      <c r="I496" s="53"/>
      <c r="J496" t="s" s="54">
        <v>1015</v>
      </c>
      <c r="K496" s="55"/>
      <c r="M496" s="56">
        <v>38</v>
      </c>
      <c r="N496" s="56">
        <f>M496*(0.15)+M496</f>
        <v>43.7</v>
      </c>
      <c r="O496" s="142"/>
      <c r="P496" s="139"/>
    </row>
    <row r="497" s="30" customFormat="1" ht="165" customHeight="1">
      <c r="A497" t="s" s="48">
        <v>1016</v>
      </c>
      <c r="B497" s="49">
        <v>100</v>
      </c>
      <c r="C497" s="50">
        <v>44456</v>
      </c>
      <c r="D497" s="49">
        <v>3000</v>
      </c>
      <c r="E497" s="51">
        <f>D497-H497</f>
        <v>2815</v>
      </c>
      <c r="F497" s="52">
        <v>20</v>
      </c>
      <c r="G497" s="52">
        <f>F497*H497</f>
        <v>3700</v>
      </c>
      <c r="H497" s="51">
        <v>185</v>
      </c>
      <c r="I497" s="53"/>
      <c r="J497" t="s" s="54">
        <v>1017</v>
      </c>
      <c r="K497" s="55"/>
      <c r="M497" s="56">
        <v>48</v>
      </c>
      <c r="N497" s="56">
        <f>M497*(0.15)+M497</f>
        <v>55.2</v>
      </c>
      <c r="O497" s="142"/>
      <c r="P497" s="139"/>
    </row>
    <row r="498" s="30" customFormat="1" ht="165" customHeight="1">
      <c r="A498" t="s" s="48">
        <v>1018</v>
      </c>
      <c r="B498" s="49">
        <v>100</v>
      </c>
      <c r="C498" s="50">
        <v>44497</v>
      </c>
      <c r="D498" s="49">
        <v>389</v>
      </c>
      <c r="E498" s="49">
        <f>D498-H498</f>
        <v>185</v>
      </c>
      <c r="F498" s="52">
        <v>24</v>
      </c>
      <c r="G498" s="52">
        <f>F498*H498</f>
        <v>4896</v>
      </c>
      <c r="H498" s="49">
        <v>204</v>
      </c>
      <c r="I498" s="53"/>
      <c r="J498" t="s" s="54">
        <v>1019</v>
      </c>
      <c r="K498" s="55"/>
      <c r="M498" s="56">
        <v>40</v>
      </c>
      <c r="N498" s="56">
        <f>M498*(0.15)+M498</f>
        <v>46</v>
      </c>
      <c r="O498" s="142"/>
      <c r="P498" s="139"/>
    </row>
    <row r="499" s="30" customFormat="1" ht="165" customHeight="1">
      <c r="A499" t="s" s="48">
        <v>1020</v>
      </c>
      <c r="B499" s="49">
        <v>1</v>
      </c>
      <c r="C499" s="50"/>
      <c r="F499" s="52"/>
      <c r="G499" s="52"/>
      <c r="H499" s="49">
        <v>26</v>
      </c>
      <c r="I499" s="53"/>
      <c r="J499" t="s" s="54">
        <v>1021</v>
      </c>
      <c r="K499" s="55"/>
      <c r="M499" s="56">
        <v>604.8</v>
      </c>
      <c r="N499" s="56">
        <f>M499*(0.15)+M499</f>
        <v>695.52</v>
      </c>
      <c r="O499" s="142"/>
      <c r="P499" s="139"/>
    </row>
    <row r="500" s="30" customFormat="1" ht="165" customHeight="1">
      <c r="A500" t="s" s="48">
        <v>1022</v>
      </c>
      <c r="B500" s="49">
        <v>1</v>
      </c>
      <c r="C500" s="50"/>
      <c r="F500" s="52"/>
      <c r="G500" s="52"/>
      <c r="H500" s="49">
        <v>8</v>
      </c>
      <c r="I500" s="53"/>
      <c r="J500" t="s" s="54">
        <v>1023</v>
      </c>
      <c r="K500" s="55"/>
      <c r="M500" s="56">
        <v>604.8</v>
      </c>
      <c r="N500" s="56">
        <f>M500*(0.15)+M500</f>
        <v>695.52</v>
      </c>
      <c r="O500" s="142"/>
      <c r="P500" s="139"/>
    </row>
    <row r="501" s="30" customFormat="1" ht="165" customHeight="1">
      <c r="A501" t="s" s="48">
        <v>1024</v>
      </c>
      <c r="B501" s="49">
        <v>1</v>
      </c>
      <c r="C501" s="50"/>
      <c r="F501" s="52"/>
      <c r="G501" s="52"/>
      <c r="H501" s="49">
        <v>26</v>
      </c>
      <c r="I501" s="53"/>
      <c r="J501" t="s" s="54">
        <v>1025</v>
      </c>
      <c r="K501" s="55"/>
      <c r="M501" s="56">
        <v>604.8</v>
      </c>
      <c r="N501" s="56">
        <f>M501*(0.15)+M501</f>
        <v>695.52</v>
      </c>
      <c r="O501" s="142"/>
      <c r="P501" s="139"/>
    </row>
    <row r="502" s="30" customFormat="1" ht="165" customHeight="1">
      <c r="A502" t="s" s="48">
        <v>1026</v>
      </c>
      <c r="B502" s="49">
        <v>1</v>
      </c>
      <c r="C502" s="50"/>
      <c r="F502" s="52"/>
      <c r="G502" s="52"/>
      <c r="H502" s="49">
        <v>7</v>
      </c>
      <c r="I502" s="53"/>
      <c r="J502" t="s" s="54">
        <v>1027</v>
      </c>
      <c r="K502" s="55"/>
      <c r="M502" s="56">
        <v>604.8</v>
      </c>
      <c r="N502" s="56">
        <f>M502*(0.15)+M502</f>
        <v>695.52</v>
      </c>
      <c r="O502" s="142"/>
      <c r="P502" s="139"/>
    </row>
    <row r="503" s="30" customFormat="1" ht="165" customHeight="1">
      <c r="A503" t="s" s="48">
        <v>1028</v>
      </c>
      <c r="B503" s="49">
        <v>1</v>
      </c>
      <c r="C503" s="50"/>
      <c r="F503" s="52"/>
      <c r="G503" s="52"/>
      <c r="H503" s="49">
        <v>19</v>
      </c>
      <c r="I503" s="53"/>
      <c r="J503" t="s" s="54">
        <v>1029</v>
      </c>
      <c r="K503" s="55"/>
      <c r="M503" s="56">
        <v>638.4</v>
      </c>
      <c r="N503" s="56">
        <f>M503*(0.15)+M503</f>
        <v>734.16</v>
      </c>
      <c r="O503" s="142"/>
      <c r="P503" s="139"/>
    </row>
    <row r="504" s="30" customFormat="1" ht="165" customHeight="1">
      <c r="A504" t="s" s="48">
        <v>1030</v>
      </c>
      <c r="B504" s="49">
        <v>1</v>
      </c>
      <c r="C504" s="50"/>
      <c r="F504" s="52"/>
      <c r="G504" s="52"/>
      <c r="H504" s="49">
        <v>10</v>
      </c>
      <c r="I504" s="53"/>
      <c r="J504" t="s" s="54">
        <v>1031</v>
      </c>
      <c r="K504" s="55"/>
      <c r="M504" s="56">
        <v>616</v>
      </c>
      <c r="N504" s="56">
        <f>M504*(0.15)+M504</f>
        <v>708.4</v>
      </c>
      <c r="O504" s="142"/>
      <c r="P504" s="139"/>
    </row>
    <row r="505" s="30" customFormat="1" ht="165" customHeight="1">
      <c r="A505" t="s" s="48">
        <v>1032</v>
      </c>
      <c r="B505" s="49">
        <v>1</v>
      </c>
      <c r="C505" s="50"/>
      <c r="F505" s="52"/>
      <c r="G505" s="52"/>
      <c r="H505" s="49">
        <v>19</v>
      </c>
      <c r="I505" s="53"/>
      <c r="J505" t="s" s="54">
        <v>1033</v>
      </c>
      <c r="K505" s="55"/>
      <c r="M505" s="56">
        <v>638.4</v>
      </c>
      <c r="N505" s="56">
        <f>M505*(0.15)+M505</f>
        <v>734.16</v>
      </c>
      <c r="O505" s="142"/>
      <c r="P505" s="139"/>
    </row>
    <row r="506" s="30" customFormat="1" ht="165" customHeight="1">
      <c r="A506" t="s" s="48">
        <v>1034</v>
      </c>
      <c r="B506" s="49">
        <v>1</v>
      </c>
      <c r="C506" s="50"/>
      <c r="F506" s="52"/>
      <c r="G506" s="52"/>
      <c r="H506" s="49">
        <v>10</v>
      </c>
      <c r="I506" s="53"/>
      <c r="J506" t="s" s="54">
        <v>1035</v>
      </c>
      <c r="K506" s="55"/>
      <c r="M506" s="56">
        <v>616</v>
      </c>
      <c r="N506" s="56">
        <f>M506*(0.15)+M506</f>
        <v>708.4</v>
      </c>
      <c r="O506" s="142"/>
      <c r="P506" s="139"/>
    </row>
    <row r="507" s="30" customFormat="1" ht="165" customHeight="1">
      <c r="A507" t="s" s="48">
        <v>1036</v>
      </c>
      <c r="B507" s="49">
        <v>1</v>
      </c>
      <c r="C507" s="50"/>
      <c r="F507" s="52"/>
      <c r="G507" s="52"/>
      <c r="H507" s="49">
        <v>18</v>
      </c>
      <c r="I507" s="53"/>
      <c r="J507" t="s" s="54">
        <v>1037</v>
      </c>
      <c r="K507" s="55"/>
      <c r="M507" s="56">
        <v>638.4</v>
      </c>
      <c r="N507" s="56">
        <f>M507*(0.15)+M507</f>
        <v>734.16</v>
      </c>
      <c r="O507" s="142"/>
      <c r="P507" s="139"/>
    </row>
    <row r="508" s="30" customFormat="1" ht="165" customHeight="1">
      <c r="A508" t="s" s="48">
        <v>1038</v>
      </c>
      <c r="B508" s="49">
        <v>1</v>
      </c>
      <c r="C508" s="50"/>
      <c r="F508" s="52"/>
      <c r="G508" s="52"/>
      <c r="H508" s="49">
        <v>10</v>
      </c>
      <c r="I508" s="53"/>
      <c r="J508" t="s" s="54">
        <v>1039</v>
      </c>
      <c r="K508" s="55"/>
      <c r="M508" s="56">
        <v>616</v>
      </c>
      <c r="N508" s="56">
        <f>M508*(0.15)+M508</f>
        <v>708.4</v>
      </c>
      <c r="O508" s="142"/>
      <c r="P508" s="139"/>
    </row>
    <row r="509" s="30" customFormat="1" ht="165" customHeight="1">
      <c r="A509" t="s" s="48">
        <v>1040</v>
      </c>
      <c r="B509" s="49">
        <v>1</v>
      </c>
      <c r="C509" s="50"/>
      <c r="F509" s="52"/>
      <c r="G509" s="52"/>
      <c r="H509" s="49">
        <v>62</v>
      </c>
      <c r="I509" s="53"/>
      <c r="J509" t="s" s="54">
        <v>1041</v>
      </c>
      <c r="K509" s="55"/>
      <c r="M509" s="56">
        <v>873.6</v>
      </c>
      <c r="N509" s="56">
        <f>M509*(0.15)+M509</f>
        <v>1004.64</v>
      </c>
      <c r="O509" s="142"/>
      <c r="P509" s="139"/>
    </row>
    <row r="510" s="30" customFormat="1" ht="165" customHeight="1">
      <c r="A510" t="s" s="48">
        <v>1042</v>
      </c>
      <c r="B510" s="49">
        <v>1</v>
      </c>
      <c r="C510" s="50"/>
      <c r="F510" s="52"/>
      <c r="G510" s="52"/>
      <c r="H510" s="49">
        <v>10</v>
      </c>
      <c r="I510" s="53"/>
      <c r="J510" t="s" s="54">
        <v>1043</v>
      </c>
      <c r="K510" s="55"/>
      <c r="M510" s="56">
        <v>840</v>
      </c>
      <c r="N510" s="56">
        <f>M510*(0.15)+M510</f>
        <v>966</v>
      </c>
      <c r="O510" s="142"/>
      <c r="P510" s="139"/>
    </row>
    <row r="511" s="30" customFormat="1" ht="165" customHeight="1">
      <c r="A511" t="s" s="48">
        <v>1044</v>
      </c>
      <c r="B511" s="49">
        <v>1</v>
      </c>
      <c r="C511" s="50"/>
      <c r="F511" s="52"/>
      <c r="G511" s="52"/>
      <c r="H511" s="49">
        <v>204</v>
      </c>
      <c r="I511" s="53"/>
      <c r="J511" t="s" s="54">
        <v>1045</v>
      </c>
      <c r="K511" s="55"/>
      <c r="M511" s="56">
        <v>28</v>
      </c>
      <c r="N511" s="56">
        <f>M511*(0.15)+M511</f>
        <v>32.2</v>
      </c>
      <c r="O511" s="142"/>
      <c r="P511" s="139"/>
    </row>
    <row r="512" s="30" customFormat="1" ht="165" customHeight="1">
      <c r="A512" t="s" s="48">
        <v>1046</v>
      </c>
      <c r="B512" s="49">
        <v>1</v>
      </c>
      <c r="C512" s="50"/>
      <c r="F512" s="52"/>
      <c r="G512" s="52"/>
      <c r="H512" s="49">
        <v>100</v>
      </c>
      <c r="I512" s="53"/>
      <c r="J512" t="s" s="54">
        <v>1047</v>
      </c>
      <c r="K512" s="55"/>
      <c r="M512" s="56">
        <v>28</v>
      </c>
      <c r="N512" s="56">
        <f>M512*(0.15)+M512</f>
        <v>32.2</v>
      </c>
      <c r="O512" s="142"/>
      <c r="P512" s="139"/>
    </row>
    <row r="513" s="30" customFormat="1" ht="165" customHeight="1">
      <c r="A513" t="s" s="48">
        <v>1048</v>
      </c>
      <c r="B513" s="49">
        <v>1</v>
      </c>
      <c r="C513" s="50"/>
      <c r="F513" s="52"/>
      <c r="G513" s="52"/>
      <c r="H513" s="49">
        <v>8</v>
      </c>
      <c r="I513" s="53"/>
      <c r="J513" t="s" s="54">
        <v>1049</v>
      </c>
      <c r="K513" s="55"/>
      <c r="M513" s="56">
        <v>974.4</v>
      </c>
      <c r="N513" s="56">
        <f>M513*(0.15)+M513</f>
        <v>1120.56</v>
      </c>
      <c r="O513" s="142"/>
      <c r="P513" s="139"/>
    </row>
    <row r="514" s="30" customFormat="1" ht="165" customHeight="1">
      <c r="A514" t="s" s="48">
        <v>1050</v>
      </c>
      <c r="B514" s="49">
        <v>1</v>
      </c>
      <c r="C514" s="50"/>
      <c r="F514" s="52"/>
      <c r="G514" s="52"/>
      <c r="H514" s="49">
        <v>6</v>
      </c>
      <c r="I514" s="53"/>
      <c r="J514" t="s" s="54">
        <v>1051</v>
      </c>
      <c r="K514" s="55"/>
      <c r="M514" s="56">
        <v>974.4</v>
      </c>
      <c r="N514" s="56">
        <f>M514*(0.15)+M514</f>
        <v>1120.56</v>
      </c>
      <c r="O514" s="142"/>
      <c r="P514" s="139"/>
    </row>
    <row r="515" s="30" customFormat="1" ht="165" customHeight="1">
      <c r="A515" t="s" s="48">
        <v>1052</v>
      </c>
      <c r="B515" s="49">
        <v>1</v>
      </c>
      <c r="C515" s="50"/>
      <c r="F515" s="52"/>
      <c r="G515" s="52"/>
      <c r="H515" s="49">
        <v>10</v>
      </c>
      <c r="I515" s="53"/>
      <c r="J515" t="s" s="54">
        <v>1053</v>
      </c>
      <c r="K515" s="55"/>
      <c r="M515" s="56">
        <v>974.4</v>
      </c>
      <c r="N515" s="56">
        <f>M515*(0.15)+M515</f>
        <v>1120.56</v>
      </c>
      <c r="O515" s="142"/>
      <c r="P515" s="139"/>
    </row>
    <row r="516" s="30" customFormat="1" ht="165" customHeight="1">
      <c r="A516" t="s" s="48">
        <v>1054</v>
      </c>
      <c r="B516" s="49">
        <v>1</v>
      </c>
      <c r="C516" s="50"/>
      <c r="F516" s="52"/>
      <c r="G516" s="52"/>
      <c r="H516" s="49">
        <v>9</v>
      </c>
      <c r="I516" s="53"/>
      <c r="J516" t="s" s="54">
        <v>1055</v>
      </c>
      <c r="K516" s="55"/>
      <c r="M516" s="56">
        <v>974.4</v>
      </c>
      <c r="N516" s="56">
        <f>M516*(0.15)+M516</f>
        <v>1120.56</v>
      </c>
      <c r="O516" s="142"/>
      <c r="P516" s="139"/>
    </row>
    <row r="517" s="30" customFormat="1" ht="165" customHeight="1">
      <c r="A517" t="s" s="48">
        <v>1056</v>
      </c>
      <c r="B517" s="49">
        <v>1</v>
      </c>
      <c r="C517" s="50"/>
      <c r="F517" s="52"/>
      <c r="G517" s="52"/>
      <c r="H517" s="49">
        <v>18</v>
      </c>
      <c r="I517" s="53"/>
      <c r="J517" t="s" s="54">
        <v>1057</v>
      </c>
      <c r="K517" s="55"/>
      <c r="M517" s="56">
        <v>1792</v>
      </c>
      <c r="N517" s="56">
        <f>M517*(0.15)+M517</f>
        <v>2060.8</v>
      </c>
      <c r="O517" s="142"/>
      <c r="P517" s="139"/>
    </row>
    <row r="518" s="30" customFormat="1" ht="165" customHeight="1">
      <c r="A518" t="s" s="48">
        <v>1058</v>
      </c>
      <c r="B518" s="49">
        <v>1</v>
      </c>
      <c r="C518" s="50"/>
      <c r="F518" s="52"/>
      <c r="G518" s="52"/>
      <c r="H518" s="49">
        <v>10</v>
      </c>
      <c r="I518" s="53"/>
      <c r="J518" t="s" s="54">
        <v>1059</v>
      </c>
      <c r="K518" s="55"/>
      <c r="M518" s="56">
        <v>1792</v>
      </c>
      <c r="N518" s="56">
        <f>M518*(0.15)+M518</f>
        <v>2060.8</v>
      </c>
      <c r="O518" s="142"/>
      <c r="P518" s="139"/>
    </row>
    <row r="519" s="30" customFormat="1" ht="165" customHeight="1">
      <c r="A519" t="s" s="48">
        <v>1060</v>
      </c>
      <c r="B519" s="49">
        <v>1</v>
      </c>
      <c r="C519" s="50"/>
      <c r="F519" s="52"/>
      <c r="G519" s="52"/>
      <c r="H519" s="49">
        <v>100</v>
      </c>
      <c r="I519" s="53"/>
      <c r="J519" t="s" s="54">
        <v>1061</v>
      </c>
      <c r="K519" s="55"/>
      <c r="M519" s="56">
        <v>67.2</v>
      </c>
      <c r="N519" s="56">
        <f>M519*(0.15)+M519</f>
        <v>77.28</v>
      </c>
      <c r="O519" s="142"/>
      <c r="P519" s="139"/>
    </row>
    <row r="520" s="30" customFormat="1" ht="165" customHeight="1">
      <c r="A520" t="s" s="48">
        <v>1062</v>
      </c>
      <c r="B520" s="49">
        <v>1</v>
      </c>
      <c r="C520" s="50"/>
      <c r="F520" s="52"/>
      <c r="G520" s="52"/>
      <c r="H520" s="49">
        <v>75</v>
      </c>
      <c r="I520" s="53"/>
      <c r="J520" t="s" s="54">
        <v>1063</v>
      </c>
      <c r="K520" s="55"/>
      <c r="M520" s="56">
        <v>67.2</v>
      </c>
      <c r="N520" s="56">
        <f>M520*(0.15)+M520</f>
        <v>77.28</v>
      </c>
      <c r="O520" s="142"/>
      <c r="P520" s="139"/>
    </row>
    <row r="521" s="30" customFormat="1" ht="165" customHeight="1" hidden="1">
      <c r="A521" t="s" s="48">
        <v>1064</v>
      </c>
      <c r="B521" s="49">
        <v>1</v>
      </c>
      <c r="F521" s="52">
        <v>350</v>
      </c>
      <c r="G521" s="52">
        <f>F521*H521</f>
        <v>350</v>
      </c>
      <c r="H521" s="51">
        <v>1</v>
      </c>
      <c r="I521" s="53"/>
      <c r="J521" t="s" s="54">
        <v>1065</v>
      </c>
      <c r="K521" s="55"/>
      <c r="M521" s="56">
        <v>499.5</v>
      </c>
      <c r="N521" s="56">
        <f>M521*(0.15)+M521</f>
        <v>574.425</v>
      </c>
      <c r="O521" s="142"/>
      <c r="P521" s="139"/>
    </row>
    <row r="522" s="30" customFormat="1" ht="165" customHeight="1" hidden="1">
      <c r="A522" t="s" s="48">
        <v>1066</v>
      </c>
      <c r="B522" s="80">
        <v>1</v>
      </c>
      <c r="C522" s="68"/>
      <c r="D522" s="68"/>
      <c r="E522" s="68"/>
      <c r="F522" s="122">
        <v>350</v>
      </c>
      <c r="G522" s="52">
        <f>F522*H522</f>
        <v>2100</v>
      </c>
      <c r="H522" s="49">
        <v>6</v>
      </c>
      <c r="I522" s="53"/>
      <c r="J522" t="s" s="54">
        <v>1067</v>
      </c>
      <c r="K522" s="91"/>
      <c r="L522" s="68"/>
      <c r="M522" s="56">
        <v>620</v>
      </c>
      <c r="N522" s="56">
        <f>M522*(0.15)+M522</f>
        <v>713</v>
      </c>
      <c r="O522" s="142"/>
      <c r="P522" s="139"/>
    </row>
    <row r="523" s="30" customFormat="1" ht="103.5" customHeight="1">
      <c r="A523" t="s" s="143">
        <v>1068</v>
      </c>
      <c r="B523" s="144"/>
      <c r="C523" s="144"/>
      <c r="D523" s="144"/>
      <c r="E523" s="144"/>
      <c r="F523" s="144"/>
      <c r="G523" s="144"/>
      <c r="H523" s="144"/>
      <c r="I523" s="144"/>
      <c r="J523" s="144"/>
      <c r="K523" s="144"/>
      <c r="L523" s="144"/>
      <c r="M523" s="144"/>
      <c r="N523" s="144"/>
      <c r="O523" s="142"/>
      <c r="P523" s="139"/>
    </row>
    <row r="524" s="30" customFormat="1" ht="45" customHeight="1">
      <c r="A524" t="s" s="143">
        <v>1069</v>
      </c>
      <c r="B524" s="144"/>
      <c r="C524" s="144"/>
      <c r="D524" s="144"/>
      <c r="E524" s="144"/>
      <c r="F524" s="144"/>
      <c r="G524" s="144"/>
      <c r="H524" s="144"/>
      <c r="I524" s="144"/>
      <c r="J524" s="144"/>
      <c r="K524" s="144"/>
      <c r="L524" s="144"/>
      <c r="M524" s="144"/>
      <c r="N524" s="144"/>
      <c r="O524" s="142"/>
      <c r="P524" s="139"/>
    </row>
    <row r="525" s="30" customFormat="1" ht="165" customHeight="1">
      <c r="A525" t="s" s="48">
        <v>1070</v>
      </c>
      <c r="B525" s="49">
        <v>100</v>
      </c>
      <c r="C525" s="140">
        <v>44798</v>
      </c>
      <c r="D525" s="49">
        <v>30000</v>
      </c>
      <c r="E525" s="80">
        <f>D525-H525</f>
        <v>12600</v>
      </c>
      <c r="F525" s="122">
        <v>0</v>
      </c>
      <c r="G525" s="122">
        <v>0</v>
      </c>
      <c r="H525" s="49">
        <v>17400</v>
      </c>
      <c r="I525" s="141"/>
      <c r="J525" t="s" s="54">
        <v>1071</v>
      </c>
      <c r="K525" s="91"/>
      <c r="L525" s="68"/>
      <c r="M525" s="56">
        <v>6.06</v>
      </c>
      <c r="N525" s="56">
        <f>M525*(0.15)+M525</f>
        <v>6.969</v>
      </c>
      <c r="O525" s="142"/>
      <c r="P525" s="139"/>
    </row>
    <row r="526" s="30" customFormat="1" ht="165" customHeight="1">
      <c r="A526" t="s" s="48">
        <v>1072</v>
      </c>
      <c r="B526" s="49">
        <v>100</v>
      </c>
      <c r="C526" s="140">
        <v>44798</v>
      </c>
      <c r="D526" s="49">
        <v>20000</v>
      </c>
      <c r="E526" s="80">
        <f>D526-H526</f>
        <v>16160</v>
      </c>
      <c r="F526" s="122">
        <v>0</v>
      </c>
      <c r="G526" s="122">
        <v>0</v>
      </c>
      <c r="H526" s="49">
        <v>3840</v>
      </c>
      <c r="I526" s="141"/>
      <c r="J526" t="s" s="54">
        <v>1073</v>
      </c>
      <c r="K526" s="91"/>
      <c r="L526" s="68"/>
      <c r="M526" s="56">
        <v>7.211</v>
      </c>
      <c r="N526" s="56">
        <f>M526*(0.15)+M526</f>
        <v>8.29265</v>
      </c>
      <c r="O526" s="142"/>
      <c r="P526" s="139"/>
    </row>
    <row r="527" s="30" customFormat="1" ht="165" customHeight="1">
      <c r="A527" t="s" s="48">
        <v>1074</v>
      </c>
      <c r="B527" s="49">
        <v>25</v>
      </c>
      <c r="C527" s="140">
        <v>44798</v>
      </c>
      <c r="D527" s="49">
        <v>5475</v>
      </c>
      <c r="E527" s="80">
        <f>D527-H527</f>
        <v>3443</v>
      </c>
      <c r="F527" s="122">
        <v>0</v>
      </c>
      <c r="G527" s="122">
        <v>0</v>
      </c>
      <c r="H527" s="49">
        <v>2032</v>
      </c>
      <c r="I527" s="141"/>
      <c r="J527" t="s" s="54">
        <v>1075</v>
      </c>
      <c r="K527" s="91"/>
      <c r="L527" s="68"/>
      <c r="M527" s="56">
        <v>17.71</v>
      </c>
      <c r="N527" s="56">
        <f>M527*(0.15)+M527</f>
        <v>20.3665</v>
      </c>
      <c r="O527" s="142"/>
      <c r="P527" s="139"/>
    </row>
    <row r="528" s="30" customFormat="1" ht="45" customHeight="1">
      <c r="A528" t="s" s="143">
        <v>1076</v>
      </c>
      <c r="B528" s="144"/>
      <c r="C528" s="144"/>
      <c r="D528" s="144"/>
      <c r="E528" s="144"/>
      <c r="F528" s="144"/>
      <c r="G528" s="144"/>
      <c r="H528" s="144"/>
      <c r="I528" s="144"/>
      <c r="J528" s="144"/>
      <c r="K528" s="144"/>
      <c r="L528" s="144"/>
      <c r="M528" s="144"/>
      <c r="N528" s="144"/>
      <c r="O528" s="142"/>
      <c r="P528" s="139"/>
    </row>
    <row r="529" s="30" customFormat="1" ht="165" customHeight="1">
      <c r="A529" t="s" s="75">
        <v>1077</v>
      </c>
      <c r="B529" s="80">
        <v>25</v>
      </c>
      <c r="C529" t="s" s="48">
        <v>1078</v>
      </c>
      <c r="D529" s="80">
        <v>46608</v>
      </c>
      <c r="E529" s="79">
        <f>D529-H529</f>
        <v>44208</v>
      </c>
      <c r="F529" s="122">
        <v>0</v>
      </c>
      <c r="G529" s="122">
        <v>0</v>
      </c>
      <c r="H529" s="51">
        <v>2400</v>
      </c>
      <c r="I529" s="141"/>
      <c r="J529" t="s" s="54">
        <v>1079</v>
      </c>
      <c r="K529" s="91"/>
      <c r="L529" s="68"/>
      <c r="M529" s="56">
        <v>10</v>
      </c>
      <c r="N529" s="56">
        <f>M529*(0.15)+M529</f>
        <v>11.5</v>
      </c>
      <c r="O529" s="142"/>
      <c r="P529" s="139"/>
    </row>
    <row r="530" s="30" customFormat="1" ht="165" customHeight="1" hidden="1">
      <c r="A530" t="s" s="75">
        <v>1080</v>
      </c>
      <c r="B530" s="80">
        <v>25</v>
      </c>
      <c r="C530" s="68"/>
      <c r="D530" s="68"/>
      <c r="E530" s="79">
        <f>D530-H530</f>
        <v>-500</v>
      </c>
      <c r="F530" s="122"/>
      <c r="G530" s="122"/>
      <c r="H530" s="49">
        <v>500</v>
      </c>
      <c r="I530" s="141"/>
      <c r="J530" t="s" s="54">
        <v>1081</v>
      </c>
      <c r="K530" s="91"/>
      <c r="L530" s="68"/>
      <c r="M530" s="56">
        <v>8.119999999999999</v>
      </c>
      <c r="N530" s="56">
        <f>M530*(0.15)+M530</f>
        <v>9.337999999999999</v>
      </c>
      <c r="O530" s="142"/>
      <c r="P530" s="139"/>
    </row>
    <row r="531" s="30" customFormat="1" ht="165" customHeight="1">
      <c r="A531" t="s" s="75">
        <v>1082</v>
      </c>
      <c r="B531" s="80">
        <v>25</v>
      </c>
      <c r="C531" s="140">
        <v>43838</v>
      </c>
      <c r="D531" s="80">
        <v>1225</v>
      </c>
      <c r="E531" s="79">
        <f>D531-H531</f>
        <v>655</v>
      </c>
      <c r="F531" s="122">
        <v>0</v>
      </c>
      <c r="G531" s="122">
        <v>0</v>
      </c>
      <c r="H531" s="49">
        <v>570</v>
      </c>
      <c r="I531" s="141"/>
      <c r="J531" t="s" s="54">
        <v>1083</v>
      </c>
      <c r="K531" s="91"/>
      <c r="L531" s="68"/>
      <c r="M531" s="56">
        <v>8.119999999999999</v>
      </c>
      <c r="N531" s="56">
        <f>M531*(0.15)+M531</f>
        <v>9.337999999999999</v>
      </c>
      <c r="O531" s="142"/>
      <c r="P531" s="139"/>
    </row>
    <row r="532" s="30" customFormat="1" ht="45" customHeight="1">
      <c r="A532" t="s" s="145">
        <v>1084</v>
      </c>
      <c r="B532" s="146"/>
      <c r="C532" s="146"/>
      <c r="D532" s="146"/>
      <c r="E532" s="146"/>
      <c r="F532" s="146"/>
      <c r="G532" s="146"/>
      <c r="H532" s="146"/>
      <c r="I532" s="146"/>
      <c r="J532" s="146"/>
      <c r="K532" s="146"/>
      <c r="L532" s="146"/>
      <c r="M532" s="146"/>
      <c r="N532" s="147"/>
      <c r="O532" s="148"/>
      <c r="P532" s="148"/>
    </row>
    <row r="533" s="30" customFormat="1" ht="165" customHeight="1">
      <c r="A533" t="s" s="75">
        <v>1085</v>
      </c>
      <c r="B533" s="80">
        <v>30</v>
      </c>
      <c r="C533" s="140">
        <v>44740</v>
      </c>
      <c r="D533" s="80">
        <v>6000</v>
      </c>
      <c r="E533" s="79">
        <f>D533-H533</f>
        <v>5910</v>
      </c>
      <c r="F533" s="122">
        <v>5.5</v>
      </c>
      <c r="G533" s="122">
        <f>H533*F533</f>
        <v>495</v>
      </c>
      <c r="H533" s="51">
        <v>90</v>
      </c>
      <c r="I533" s="53"/>
      <c r="J533" t="s" s="54">
        <v>1086</v>
      </c>
      <c r="K533" s="91"/>
      <c r="L533" s="68"/>
      <c r="M533" s="56">
        <v>16.99</v>
      </c>
      <c r="N533" s="56">
        <f>M533*(0.15)+M533</f>
        <v>19.5385</v>
      </c>
      <c r="O533" s="142"/>
      <c r="P533" s="139"/>
    </row>
    <row r="534" s="30" customFormat="1" ht="45" customHeight="1">
      <c r="A534" t="s" s="143">
        <v>1087</v>
      </c>
      <c r="B534" s="144"/>
      <c r="C534" s="144"/>
      <c r="D534" s="144"/>
      <c r="E534" s="144"/>
      <c r="F534" s="144"/>
      <c r="G534" s="144"/>
      <c r="H534" s="144"/>
      <c r="I534" s="144"/>
      <c r="J534" s="144"/>
      <c r="K534" s="144"/>
      <c r="L534" s="144"/>
      <c r="M534" s="144"/>
      <c r="N534" s="144"/>
      <c r="O534" s="149"/>
      <c r="P534" s="149"/>
    </row>
    <row r="535" s="30" customFormat="1" ht="165" customHeight="1" hidden="1">
      <c r="A535" t="s" s="75">
        <v>1088</v>
      </c>
      <c r="B535" s="80">
        <v>20</v>
      </c>
      <c r="C535" s="68"/>
      <c r="D535" s="68"/>
      <c r="E535" s="68"/>
      <c r="F535" s="122"/>
      <c r="G535" s="122"/>
      <c r="H535" s="49">
        <v>53</v>
      </c>
      <c r="I535" s="141"/>
      <c r="J535" t="s" s="54">
        <v>1089</v>
      </c>
      <c r="K535" s="91"/>
      <c r="L535" s="68"/>
      <c r="M535" s="56">
        <v>20.27</v>
      </c>
      <c r="N535" s="56">
        <f>M535*(0.15)+M535</f>
        <v>23.3105</v>
      </c>
      <c r="O535" s="142"/>
      <c r="P535" s="139"/>
    </row>
    <row r="536" s="30" customFormat="1" ht="165" customHeight="1" hidden="1">
      <c r="A536" t="s" s="75">
        <v>1090</v>
      </c>
      <c r="B536" s="80">
        <v>20</v>
      </c>
      <c r="C536" s="68"/>
      <c r="D536" s="68"/>
      <c r="E536" s="68"/>
      <c r="F536" s="122"/>
      <c r="G536" s="122"/>
      <c r="H536" s="49">
        <v>1201</v>
      </c>
      <c r="I536" s="141"/>
      <c r="J536" t="s" s="54">
        <v>1091</v>
      </c>
      <c r="K536" s="91"/>
      <c r="L536" s="68"/>
      <c r="M536" s="56">
        <v>34.68</v>
      </c>
      <c r="N536" s="56">
        <f>M536*(0.15)+M536</f>
        <v>39.882</v>
      </c>
      <c r="O536" s="142"/>
      <c r="P536" s="139"/>
    </row>
    <row r="537" s="30" customFormat="1" ht="165" customHeight="1">
      <c r="A537" t="s" s="75">
        <v>1092</v>
      </c>
      <c r="B537" s="80">
        <v>10</v>
      </c>
      <c r="C537" s="140">
        <v>43838</v>
      </c>
      <c r="D537" s="80">
        <v>150</v>
      </c>
      <c r="E537" s="80">
        <f>D537-H537</f>
        <v>20</v>
      </c>
      <c r="F537" s="122">
        <v>0</v>
      </c>
      <c r="G537" s="122">
        <v>0</v>
      </c>
      <c r="H537" s="49">
        <v>130</v>
      </c>
      <c r="I537" s="141"/>
      <c r="J537" t="s" s="54">
        <v>1093</v>
      </c>
      <c r="K537" s="91"/>
      <c r="L537" s="68"/>
      <c r="M537" s="56">
        <v>24</v>
      </c>
      <c r="N537" s="56">
        <f>M537*(0.15)+M537</f>
        <v>27.6</v>
      </c>
      <c r="O537" s="142"/>
      <c r="P537" s="139"/>
    </row>
    <row r="538" s="30" customFormat="1" ht="165" customHeight="1" hidden="1">
      <c r="A538" t="s" s="75">
        <v>1094</v>
      </c>
      <c r="B538" s="80">
        <v>20</v>
      </c>
      <c r="C538" s="68"/>
      <c r="D538" s="68"/>
      <c r="E538" s="68"/>
      <c r="F538" s="122"/>
      <c r="G538" s="122"/>
      <c r="H538" s="49">
        <v>945</v>
      </c>
      <c r="I538" s="141"/>
      <c r="J538" t="s" s="54">
        <v>1095</v>
      </c>
      <c r="K538" s="91"/>
      <c r="L538" s="68"/>
      <c r="M538" s="56">
        <v>37.44</v>
      </c>
      <c r="N538" s="56">
        <f>M538*(0.15)+M538</f>
        <v>43.056</v>
      </c>
      <c r="O538" s="142"/>
      <c r="P538" s="139"/>
    </row>
    <row r="539" s="30" customFormat="1" ht="165" customHeight="1">
      <c r="A539" t="s" s="75">
        <v>1096</v>
      </c>
      <c r="B539" s="80">
        <v>100</v>
      </c>
      <c r="C539" s="68"/>
      <c r="D539" s="68"/>
      <c r="E539" s="68"/>
      <c r="F539" s="122"/>
      <c r="G539" s="122"/>
      <c r="H539" s="49">
        <v>808</v>
      </c>
      <c r="I539" s="141"/>
      <c r="J539" t="s" s="54">
        <v>1097</v>
      </c>
      <c r="K539" s="91"/>
      <c r="L539" s="68"/>
      <c r="M539" s="56">
        <v>7.28</v>
      </c>
      <c r="N539" s="56">
        <f>M539*(0.15)+M539</f>
        <v>8.372</v>
      </c>
      <c r="O539" s="142"/>
      <c r="P539" s="139"/>
    </row>
    <row r="540" s="30" customFormat="1" ht="165" customHeight="1">
      <c r="A540" t="s" s="75">
        <v>1098</v>
      </c>
      <c r="B540" s="80">
        <v>40</v>
      </c>
      <c r="C540" s="68"/>
      <c r="D540" s="68"/>
      <c r="E540" s="68"/>
      <c r="F540" s="122"/>
      <c r="G540" s="122"/>
      <c r="H540" s="49">
        <v>565</v>
      </c>
      <c r="I540" s="141"/>
      <c r="J540" t="s" s="54">
        <v>1099</v>
      </c>
      <c r="K540" s="91"/>
      <c r="L540" s="68"/>
      <c r="M540" s="56">
        <v>10.09</v>
      </c>
      <c r="N540" s="56">
        <f>M540*(0.15)+M540</f>
        <v>11.6035</v>
      </c>
      <c r="O540" s="142"/>
      <c r="P540" s="139"/>
    </row>
    <row r="541" s="30" customFormat="1" ht="165" customHeight="1">
      <c r="A541" t="s" s="75">
        <v>1100</v>
      </c>
      <c r="B541" s="80">
        <v>20</v>
      </c>
      <c r="C541" s="68"/>
      <c r="D541" s="68"/>
      <c r="E541" s="68"/>
      <c r="F541" s="122"/>
      <c r="G541" s="122"/>
      <c r="H541" s="49">
        <v>1192</v>
      </c>
      <c r="I541" s="141"/>
      <c r="J541" t="s" s="54">
        <v>1101</v>
      </c>
      <c r="K541" s="91"/>
      <c r="L541" s="68"/>
      <c r="M541" s="56">
        <v>22.75</v>
      </c>
      <c r="N541" s="56">
        <f>M541*(0.15)+M541</f>
        <v>26.1625</v>
      </c>
      <c r="O541" s="142"/>
      <c r="P541" s="139"/>
    </row>
    <row r="542" s="30" customFormat="1" ht="165" customHeight="1">
      <c r="A542" t="s" s="75">
        <v>1102</v>
      </c>
      <c r="B542" s="80">
        <v>20</v>
      </c>
      <c r="C542" s="140">
        <v>44396</v>
      </c>
      <c r="D542" s="80">
        <v>1980</v>
      </c>
      <c r="E542" s="80">
        <f>D542-H542</f>
        <v>287</v>
      </c>
      <c r="F542" s="122">
        <v>0</v>
      </c>
      <c r="G542" s="122">
        <f>F542*H542</f>
        <v>0</v>
      </c>
      <c r="H542" s="49">
        <v>1693</v>
      </c>
      <c r="I542" s="141"/>
      <c r="J542" t="s" s="54">
        <v>1103</v>
      </c>
      <c r="K542" s="91"/>
      <c r="L542" s="68"/>
      <c r="M542" s="56">
        <v>23.5</v>
      </c>
      <c r="N542" s="56">
        <f>M542*(0.15)+M542</f>
        <v>27.025</v>
      </c>
      <c r="O542" s="142"/>
      <c r="P542" s="139"/>
    </row>
    <row r="543" s="30" customFormat="1" ht="165" customHeight="1">
      <c r="A543" t="s" s="75">
        <v>1104</v>
      </c>
      <c r="B543" s="80">
        <v>100</v>
      </c>
      <c r="C543" s="140"/>
      <c r="D543" s="68"/>
      <c r="E543" s="68"/>
      <c r="F543" s="122"/>
      <c r="G543" s="122"/>
      <c r="H543" s="49">
        <v>532</v>
      </c>
      <c r="I543" s="141"/>
      <c r="J543" t="s" s="54">
        <v>1105</v>
      </c>
      <c r="K543" s="91"/>
      <c r="L543" s="68"/>
      <c r="M543" s="56">
        <v>7.85</v>
      </c>
      <c r="N543" s="56">
        <f>M543*(0.15)+M543</f>
        <v>9.0275</v>
      </c>
      <c r="O543" s="142"/>
      <c r="P543" s="139"/>
    </row>
    <row r="544" s="30" customFormat="1" ht="165" customHeight="1">
      <c r="A544" t="s" s="75">
        <v>1106</v>
      </c>
      <c r="B544" s="80">
        <v>40</v>
      </c>
      <c r="C544" s="140"/>
      <c r="D544" s="68"/>
      <c r="E544" s="68"/>
      <c r="F544" s="122"/>
      <c r="G544" s="122"/>
      <c r="H544" s="49">
        <v>280</v>
      </c>
      <c r="I544" s="141"/>
      <c r="J544" t="s" s="54">
        <v>1107</v>
      </c>
      <c r="K544" s="91"/>
      <c r="L544" s="68"/>
      <c r="M544" s="56">
        <v>11</v>
      </c>
      <c r="N544" s="56">
        <f>M544*(0.15)+M544</f>
        <v>12.65</v>
      </c>
      <c r="O544" s="142"/>
      <c r="P544" s="139"/>
    </row>
    <row r="545" s="30" customFormat="1" ht="165" customHeight="1">
      <c r="A545" t="s" s="75">
        <v>1088</v>
      </c>
      <c r="B545" s="80">
        <v>30</v>
      </c>
      <c r="C545" s="140">
        <v>44781</v>
      </c>
      <c r="D545" s="80">
        <v>360</v>
      </c>
      <c r="E545" s="80">
        <f>D545-H545</f>
        <v>210</v>
      </c>
      <c r="F545" s="122">
        <v>7.2</v>
      </c>
      <c r="G545" s="122">
        <f>F545*H545</f>
        <v>1080</v>
      </c>
      <c r="H545" s="49">
        <v>150</v>
      </c>
      <c r="I545" s="141"/>
      <c r="J545" t="s" s="54">
        <v>1108</v>
      </c>
      <c r="K545" s="91"/>
      <c r="L545" s="68"/>
      <c r="M545" s="56">
        <v>16.5</v>
      </c>
      <c r="N545" s="56">
        <f>M545*(0.15)+M545</f>
        <v>18.975</v>
      </c>
      <c r="O545" s="142"/>
      <c r="P545" s="139"/>
    </row>
    <row r="546" s="30" customFormat="1" ht="165" customHeight="1">
      <c r="A546" t="s" s="75">
        <v>1109</v>
      </c>
      <c r="B546" s="80">
        <v>20</v>
      </c>
      <c r="C546" s="140"/>
      <c r="D546" s="68"/>
      <c r="E546" s="68"/>
      <c r="F546" s="122"/>
      <c r="G546" s="122"/>
      <c r="H546" s="49">
        <v>390</v>
      </c>
      <c r="I546" s="141"/>
      <c r="J546" t="s" s="54">
        <v>1110</v>
      </c>
      <c r="K546" s="91"/>
      <c r="L546" s="68"/>
      <c r="M546" s="56">
        <v>23.66</v>
      </c>
      <c r="N546" s="56">
        <f>M546*(0.15)+M546</f>
        <v>27.209</v>
      </c>
      <c r="O546" s="142"/>
      <c r="P546" s="139"/>
    </row>
    <row r="547" s="30" customFormat="1" ht="165" customHeight="1" hidden="1">
      <c r="A547" t="s" s="48">
        <v>1111</v>
      </c>
      <c r="B547" s="80">
        <v>20</v>
      </c>
      <c r="C547" s="140">
        <v>44781</v>
      </c>
      <c r="D547" s="49">
        <v>1779</v>
      </c>
      <c r="E547" s="80">
        <f>D547-H547</f>
        <v>0</v>
      </c>
      <c r="F547" s="122"/>
      <c r="G547" s="122">
        <f>F547*H547</f>
        <v>0</v>
      </c>
      <c r="H547" s="49">
        <v>1779</v>
      </c>
      <c r="I547" s="141"/>
      <c r="J547" t="s" s="54">
        <v>1112</v>
      </c>
      <c r="M547" s="56">
        <v>32.02</v>
      </c>
      <c r="N547" s="56">
        <f>M547*(0.15)+M547</f>
        <v>36.823</v>
      </c>
    </row>
    <row r="548" s="30" customFormat="1" ht="165" customHeight="1">
      <c r="A548" t="s" s="48">
        <v>1113</v>
      </c>
      <c r="B548" s="80">
        <v>100</v>
      </c>
      <c r="C548" s="140">
        <v>44781</v>
      </c>
      <c r="D548" s="49">
        <v>800</v>
      </c>
      <c r="E548" s="80">
        <f>D548-H548</f>
        <v>198</v>
      </c>
      <c r="F548" s="122">
        <v>4.5</v>
      </c>
      <c r="G548" s="122">
        <f>F548*H548</f>
        <v>2709</v>
      </c>
      <c r="H548" s="49">
        <v>602</v>
      </c>
      <c r="I548" s="141"/>
      <c r="J548" t="s" s="54">
        <v>1114</v>
      </c>
      <c r="M548" s="56">
        <v>8.35</v>
      </c>
      <c r="N548" s="56">
        <f>M548*(0.15)+M548</f>
        <v>9.602499999999999</v>
      </c>
    </row>
    <row r="549" s="30" customFormat="1" ht="165" customHeight="1">
      <c r="A549" t="s" s="75">
        <v>1115</v>
      </c>
      <c r="B549" s="80">
        <v>40</v>
      </c>
      <c r="C549" s="140">
        <v>43972</v>
      </c>
      <c r="D549" s="49">
        <v>1110</v>
      </c>
      <c r="E549" s="80">
        <f>D549-H549</f>
        <v>1070</v>
      </c>
      <c r="F549" s="52">
        <v>0</v>
      </c>
      <c r="G549" s="122">
        <f>F549*H549</f>
        <v>0</v>
      </c>
      <c r="H549" s="49">
        <v>40</v>
      </c>
      <c r="I549" s="141"/>
      <c r="J549" t="s" s="54">
        <v>1116</v>
      </c>
      <c r="K549" s="91"/>
      <c r="L549" s="68"/>
      <c r="M549" s="56">
        <v>11.55</v>
      </c>
      <c r="N549" s="56">
        <f>M549*(0.15)+M549</f>
        <v>13.2825</v>
      </c>
    </row>
    <row r="550" s="30" customFormat="1" ht="165" customHeight="1">
      <c r="A550" t="s" s="75">
        <v>1117</v>
      </c>
      <c r="B550" s="80">
        <v>30</v>
      </c>
      <c r="C550" s="140">
        <v>43972</v>
      </c>
      <c r="D550" s="49">
        <v>1110</v>
      </c>
      <c r="E550" s="80">
        <f>D550-H550</f>
        <v>915</v>
      </c>
      <c r="F550" s="52">
        <v>0</v>
      </c>
      <c r="G550" s="122">
        <f>F550*H550</f>
        <v>0</v>
      </c>
      <c r="H550" s="49">
        <v>195</v>
      </c>
      <c r="I550" s="141"/>
      <c r="J550" t="s" s="54">
        <v>1118</v>
      </c>
      <c r="K550" s="91"/>
      <c r="L550" s="68"/>
      <c r="M550" s="56">
        <v>12</v>
      </c>
      <c r="N550" s="56">
        <f>M550*(0.15)+M550</f>
        <v>13.8</v>
      </c>
    </row>
    <row r="551" s="30" customFormat="1" ht="165" customHeight="1" hidden="1">
      <c r="A551" t="s" s="75">
        <v>1119</v>
      </c>
      <c r="B551" s="80">
        <v>10</v>
      </c>
      <c r="C551" s="140">
        <v>44781</v>
      </c>
      <c r="D551" s="49">
        <v>29</v>
      </c>
      <c r="E551" s="80">
        <f>D551-H551</f>
        <v>0</v>
      </c>
      <c r="F551" s="122"/>
      <c r="G551" s="122">
        <f>F551*H551</f>
        <v>0</v>
      </c>
      <c r="H551" s="49">
        <v>29</v>
      </c>
      <c r="I551" s="141"/>
      <c r="J551" t="s" s="54">
        <v>1118</v>
      </c>
      <c r="K551" s="91"/>
      <c r="L551" s="68"/>
      <c r="M551" s="56">
        <v>25.92</v>
      </c>
      <c r="N551" s="56">
        <f>M551*(0.15)+M551</f>
        <v>29.808</v>
      </c>
    </row>
    <row r="552" s="30" customFormat="1" ht="165" customHeight="1">
      <c r="A552" t="s" s="75">
        <v>1120</v>
      </c>
      <c r="B552" s="80">
        <v>30</v>
      </c>
      <c r="C552" s="140">
        <v>44781</v>
      </c>
      <c r="D552" s="49">
        <v>210</v>
      </c>
      <c r="E552" s="80">
        <f>D552-H552</f>
        <v>140</v>
      </c>
      <c r="F552" s="122">
        <v>7.2</v>
      </c>
      <c r="G552" s="122">
        <f>F552*H552</f>
        <v>504</v>
      </c>
      <c r="H552" s="49">
        <v>70</v>
      </c>
      <c r="I552" s="141"/>
      <c r="J552" t="s" s="54">
        <v>1121</v>
      </c>
      <c r="K552" s="91"/>
      <c r="L552" s="68"/>
      <c r="M552" s="56">
        <v>15</v>
      </c>
      <c r="N552" s="56">
        <f>M552*(0.15)+M552</f>
        <v>17.25</v>
      </c>
    </row>
    <row r="553" s="30" customFormat="1" ht="165" customHeight="1">
      <c r="A553" t="s" s="75">
        <v>1122</v>
      </c>
      <c r="B553" s="80">
        <v>20</v>
      </c>
      <c r="C553" s="140">
        <v>44781</v>
      </c>
      <c r="D553" s="49">
        <v>1280</v>
      </c>
      <c r="E553" s="80">
        <f>D553-H553</f>
        <v>300</v>
      </c>
      <c r="F553" s="122">
        <v>11.5</v>
      </c>
      <c r="G553" s="122">
        <f>F553*H553</f>
        <v>11270</v>
      </c>
      <c r="H553" s="49">
        <v>980</v>
      </c>
      <c r="I553" s="141"/>
      <c r="J553" t="s" s="54">
        <v>1123</v>
      </c>
      <c r="K553" s="91"/>
      <c r="L553" s="68"/>
      <c r="M553" s="56">
        <v>25</v>
      </c>
      <c r="N553" s="56">
        <f>M553*(0.15)+M553</f>
        <v>28.75</v>
      </c>
    </row>
    <row r="554" s="30" customFormat="1" ht="165" customHeight="1">
      <c r="A554" t="s" s="75">
        <v>1124</v>
      </c>
      <c r="B554" s="80">
        <v>20</v>
      </c>
      <c r="C554" s="140">
        <v>44781</v>
      </c>
      <c r="D554" s="49">
        <v>2240</v>
      </c>
      <c r="E554" s="80">
        <f>D554-H554</f>
        <v>1809</v>
      </c>
      <c r="F554" s="122">
        <v>11.5</v>
      </c>
      <c r="G554" s="122">
        <f>F554*H554</f>
        <v>4956.5</v>
      </c>
      <c r="H554" s="49">
        <v>431</v>
      </c>
      <c r="I554" s="141"/>
      <c r="J554" t="s" s="54">
        <v>1125</v>
      </c>
      <c r="K554" s="91"/>
      <c r="L554" s="68"/>
      <c r="M554" s="56">
        <v>23.8</v>
      </c>
      <c r="N554" s="56">
        <f>M554*(0.15)+M554</f>
        <v>27.37</v>
      </c>
    </row>
    <row r="555" s="30" customFormat="1" ht="165" customHeight="1">
      <c r="A555" t="s" s="75">
        <v>1126</v>
      </c>
      <c r="B555" s="80">
        <v>100</v>
      </c>
      <c r="C555" s="140">
        <v>44781</v>
      </c>
      <c r="D555" s="49">
        <v>400</v>
      </c>
      <c r="E555" s="80">
        <f>D555-H555</f>
        <v>80</v>
      </c>
      <c r="F555" s="122">
        <v>4.9</v>
      </c>
      <c r="G555" s="122">
        <f>F555*H555</f>
        <v>1568</v>
      </c>
      <c r="H555" s="49">
        <v>320</v>
      </c>
      <c r="I555" s="141"/>
      <c r="J555" t="s" s="54">
        <v>1127</v>
      </c>
      <c r="K555" s="91"/>
      <c r="L555" s="68"/>
      <c r="M555" s="56">
        <v>9.49</v>
      </c>
      <c r="N555" s="56">
        <f>M555*(0.15)+M555</f>
        <v>10.9135</v>
      </c>
    </row>
    <row r="556" s="30" customFormat="1" ht="165" customHeight="1">
      <c r="A556" t="s" s="75">
        <v>1128</v>
      </c>
      <c r="B556" s="80">
        <v>10</v>
      </c>
      <c r="C556" s="140">
        <v>44702</v>
      </c>
      <c r="D556" s="80">
        <v>610</v>
      </c>
      <c r="E556" s="80">
        <f>D556-H556</f>
        <v>200</v>
      </c>
      <c r="F556" s="122">
        <v>0</v>
      </c>
      <c r="G556" s="122">
        <f>F556*H556</f>
        <v>0</v>
      </c>
      <c r="H556" s="49">
        <v>410</v>
      </c>
      <c r="I556" s="141"/>
      <c r="J556" t="s" s="54">
        <v>1129</v>
      </c>
      <c r="K556" s="91"/>
      <c r="L556" s="68"/>
      <c r="M556" s="56">
        <v>14</v>
      </c>
      <c r="N556" s="56">
        <f>M556*(0.15)+M556</f>
        <v>16.1</v>
      </c>
      <c r="O556" s="150">
        <v>13.689</v>
      </c>
    </row>
    <row r="557" s="30" customFormat="1" ht="165" customHeight="1">
      <c r="A557" t="s" s="75">
        <v>1130</v>
      </c>
      <c r="B557" s="80">
        <v>30</v>
      </c>
      <c r="C557" s="140">
        <v>44781</v>
      </c>
      <c r="D557" s="49">
        <v>210</v>
      </c>
      <c r="E557" s="80">
        <f>D557-H557</f>
        <v>179</v>
      </c>
      <c r="F557" s="122">
        <v>8</v>
      </c>
      <c r="G557" s="122">
        <f>F557*H557</f>
        <v>248</v>
      </c>
      <c r="H557" s="49">
        <v>31</v>
      </c>
      <c r="I557" s="141"/>
      <c r="J557" t="s" s="54">
        <v>1131</v>
      </c>
      <c r="K557" s="91"/>
      <c r="L557" s="68"/>
      <c r="M557" s="56">
        <v>16.5</v>
      </c>
      <c r="N557" s="56">
        <f>M557*(0.15)+M557</f>
        <v>18.975</v>
      </c>
    </row>
    <row r="558" s="30" customFormat="1" ht="165" customHeight="1">
      <c r="A558" t="s" s="75">
        <v>1132</v>
      </c>
      <c r="B558" s="80">
        <v>20</v>
      </c>
      <c r="C558" s="140">
        <v>44781</v>
      </c>
      <c r="D558" s="49">
        <v>210</v>
      </c>
      <c r="E558" s="80">
        <f>D558-H558</f>
        <v>-311</v>
      </c>
      <c r="F558" s="122">
        <v>8</v>
      </c>
      <c r="G558" s="122">
        <f>F558*H558</f>
        <v>4168</v>
      </c>
      <c r="H558" s="49">
        <v>521</v>
      </c>
      <c r="I558" s="141"/>
      <c r="J558" t="s" s="54">
        <v>1133</v>
      </c>
      <c r="K558" s="91"/>
      <c r="L558" s="68"/>
      <c r="M558" s="56">
        <v>26.31</v>
      </c>
      <c r="N558" s="56">
        <f>M558*(0.15)+M558</f>
        <v>30.2565</v>
      </c>
    </row>
    <row r="559" s="30" customFormat="1" ht="165" customHeight="1" hidden="1">
      <c r="A559" t="s" s="75">
        <v>1134</v>
      </c>
      <c r="B559" s="80">
        <v>8</v>
      </c>
      <c r="C559" s="68"/>
      <c r="D559" s="68"/>
      <c r="E559" s="151">
        <f>D559-H559</f>
        <v>-1244</v>
      </c>
      <c r="F559" s="122"/>
      <c r="G559" s="122"/>
      <c r="H559" s="51">
        <v>1244</v>
      </c>
      <c r="I559" s="141"/>
      <c r="J559" t="s" s="54">
        <v>1135</v>
      </c>
      <c r="K559" s="91"/>
      <c r="L559" s="68"/>
      <c r="M559" s="56">
        <v>127.48</v>
      </c>
      <c r="N559" s="56">
        <f>M559*(0.15)+M559</f>
        <v>146.602</v>
      </c>
    </row>
    <row r="560" s="30" customFormat="1" ht="45" customHeight="1">
      <c r="A560" t="s" s="143">
        <v>1136</v>
      </c>
      <c r="B560" s="144"/>
      <c r="C560" s="144"/>
      <c r="D560" s="144"/>
      <c r="E560" s="144"/>
      <c r="F560" s="144"/>
      <c r="G560" s="144"/>
      <c r="H560" s="144"/>
      <c r="I560" s="144"/>
      <c r="J560" s="144"/>
      <c r="K560" s="144"/>
      <c r="L560" s="144"/>
      <c r="M560" s="144"/>
      <c r="N560" s="144"/>
    </row>
    <row r="561" s="30" customFormat="1" ht="165" customHeight="1">
      <c r="A561" t="s" s="75">
        <v>1137</v>
      </c>
      <c r="B561" s="80">
        <v>50</v>
      </c>
      <c r="C561" s="140">
        <v>43972</v>
      </c>
      <c r="D561" s="80">
        <v>1650</v>
      </c>
      <c r="E561" s="79">
        <f>D561-H561</f>
        <v>1554</v>
      </c>
      <c r="F561" s="122">
        <v>0</v>
      </c>
      <c r="G561" s="122">
        <v>0</v>
      </c>
      <c r="H561" s="49">
        <v>96</v>
      </c>
      <c r="I561" s="141"/>
      <c r="J561" t="s" s="54">
        <v>1138</v>
      </c>
      <c r="K561" s="91"/>
      <c r="L561" s="68"/>
      <c r="M561" s="56">
        <v>7.6</v>
      </c>
      <c r="N561" s="56">
        <f>M561*(0.15)+M561</f>
        <v>8.74</v>
      </c>
    </row>
    <row r="562" s="30" customFormat="1" ht="165" customHeight="1">
      <c r="A562" t="s" s="75">
        <v>1139</v>
      </c>
      <c r="B562" s="80">
        <v>100</v>
      </c>
      <c r="C562" s="140">
        <v>44664</v>
      </c>
      <c r="D562" s="80">
        <v>2500</v>
      </c>
      <c r="E562" s="79">
        <f>D562-H562</f>
        <v>2264</v>
      </c>
      <c r="F562" s="122">
        <v>2.48</v>
      </c>
      <c r="G562" s="122">
        <f>F562*H562</f>
        <v>585.28</v>
      </c>
      <c r="H562" s="51">
        <v>236</v>
      </c>
      <c r="I562" s="141"/>
      <c r="J562" t="s" s="54">
        <v>1140</v>
      </c>
      <c r="K562" s="91"/>
      <c r="L562" s="68"/>
      <c r="M562" s="56">
        <v>7.48</v>
      </c>
      <c r="N562" s="56">
        <f>M562*(0.15)+M562</f>
        <v>8.602</v>
      </c>
    </row>
    <row r="563" s="30" customFormat="1" ht="165" customHeight="1">
      <c r="A563" t="s" s="75">
        <v>1141</v>
      </c>
      <c r="B563" s="80">
        <v>100</v>
      </c>
      <c r="C563" s="140">
        <v>44664</v>
      </c>
      <c r="D563" s="80">
        <v>2500</v>
      </c>
      <c r="E563" s="79">
        <f>D563-H563</f>
        <v>1550</v>
      </c>
      <c r="F563" s="122">
        <v>2.86</v>
      </c>
      <c r="G563" s="122">
        <f>F563*H563</f>
        <v>2717</v>
      </c>
      <c r="H563" s="51">
        <v>950</v>
      </c>
      <c r="I563" s="141"/>
      <c r="J563" t="s" s="54">
        <v>1142</v>
      </c>
      <c r="K563" s="91"/>
      <c r="L563" s="68"/>
      <c r="M563" s="56">
        <v>8.050000000000001</v>
      </c>
      <c r="N563" s="56">
        <f>M563*(0.15)+M563</f>
        <v>9.2575</v>
      </c>
    </row>
    <row r="564" s="30" customFormat="1" ht="165" customHeight="1">
      <c r="A564" t="s" s="75">
        <v>1143</v>
      </c>
      <c r="B564" s="80">
        <v>100</v>
      </c>
      <c r="C564" s="140">
        <v>44664</v>
      </c>
      <c r="D564" s="80">
        <v>7600</v>
      </c>
      <c r="E564" s="79">
        <f>D564-H564</f>
        <v>5745</v>
      </c>
      <c r="F564" s="122">
        <v>2.39</v>
      </c>
      <c r="G564" s="122">
        <f>F564*H564</f>
        <v>4433.45</v>
      </c>
      <c r="H564" s="51">
        <v>1855</v>
      </c>
      <c r="I564" s="141"/>
      <c r="J564" t="s" s="54">
        <v>1144</v>
      </c>
      <c r="K564" s="91"/>
      <c r="L564" s="68"/>
      <c r="M564" s="56">
        <v>6.9</v>
      </c>
      <c r="N564" s="56">
        <f>M564*(0.15)+M564</f>
        <v>7.935</v>
      </c>
    </row>
    <row r="565" s="30" customFormat="1" ht="165" customHeight="1" hidden="1">
      <c r="A565" t="s" s="75">
        <v>1145</v>
      </c>
      <c r="B565" s="80">
        <v>50</v>
      </c>
      <c r="C565" s="68"/>
      <c r="D565" s="68"/>
      <c r="E565" s="68"/>
      <c r="F565" s="122"/>
      <c r="G565" s="122"/>
      <c r="H565" s="51">
        <v>405</v>
      </c>
      <c r="I565" s="141"/>
      <c r="J565" t="s" s="54">
        <v>1146</v>
      </c>
      <c r="K565" s="91"/>
      <c r="L565" s="68"/>
      <c r="M565" s="56">
        <v>8.880000000000001</v>
      </c>
      <c r="N565" s="56">
        <f>M565*(0.15)+M565</f>
        <v>10.212</v>
      </c>
    </row>
    <row r="566" s="30" customFormat="1" ht="165" customHeight="1" hidden="1">
      <c r="A566" t="s" s="75">
        <v>1147</v>
      </c>
      <c r="B566" s="80">
        <v>50</v>
      </c>
      <c r="C566" s="68"/>
      <c r="D566" s="68"/>
      <c r="E566" s="68"/>
      <c r="F566" s="122"/>
      <c r="G566" s="122"/>
      <c r="H566" s="49">
        <v>242</v>
      </c>
      <c r="I566" s="141"/>
      <c r="J566" t="s" s="54">
        <v>1142</v>
      </c>
      <c r="K566" s="91"/>
      <c r="L566" s="68"/>
      <c r="M566" s="56">
        <v>8.65</v>
      </c>
      <c r="N566" s="56">
        <f>M566*(0.15)+M566</f>
        <v>9.9475</v>
      </c>
    </row>
    <row r="567" s="30" customFormat="1" ht="45" customHeight="1">
      <c r="A567" t="s" s="143">
        <v>1148</v>
      </c>
      <c r="B567" s="144"/>
      <c r="C567" s="144"/>
      <c r="D567" s="144"/>
      <c r="E567" s="144"/>
      <c r="F567" s="144"/>
      <c r="G567" s="144"/>
      <c r="H567" s="144"/>
      <c r="I567" s="144"/>
      <c r="J567" s="144"/>
      <c r="K567" s="144"/>
      <c r="L567" s="144"/>
      <c r="M567" s="144"/>
      <c r="N567" s="144"/>
    </row>
    <row r="568" s="30" customFormat="1" ht="165" customHeight="1">
      <c r="A568" t="s" s="75">
        <v>1149</v>
      </c>
      <c r="B568" s="80">
        <v>50</v>
      </c>
      <c r="C568" s="140">
        <v>44778</v>
      </c>
      <c r="D568" s="80">
        <v>7520</v>
      </c>
      <c r="E568" s="79">
        <f>D568-H568</f>
        <v>6720</v>
      </c>
      <c r="F568" s="122">
        <v>5.5</v>
      </c>
      <c r="G568" s="122">
        <f>F568*H568</f>
        <v>4400</v>
      </c>
      <c r="H568" s="51">
        <v>800</v>
      </c>
      <c r="I568" s="53"/>
      <c r="J568" t="s" s="54">
        <v>1150</v>
      </c>
      <c r="K568" s="91"/>
      <c r="L568" s="68"/>
      <c r="M568" s="56">
        <v>13.2</v>
      </c>
      <c r="N568" s="56">
        <f>M568*(0.15)+M568</f>
        <v>15.18</v>
      </c>
    </row>
    <row r="569" s="30" customFormat="1" ht="165" customHeight="1">
      <c r="A569" t="s" s="75">
        <v>1151</v>
      </c>
      <c r="B569" s="80">
        <v>50</v>
      </c>
      <c r="C569" s="140">
        <v>44778</v>
      </c>
      <c r="D569" s="80">
        <v>3000</v>
      </c>
      <c r="E569" s="79">
        <f>D569-H569</f>
        <v>47</v>
      </c>
      <c r="F569" s="122">
        <v>5.5</v>
      </c>
      <c r="G569" s="122">
        <f>F569*H569</f>
        <v>16241.5</v>
      </c>
      <c r="H569" s="51">
        <v>2953</v>
      </c>
      <c r="I569" s="53"/>
      <c r="J569" t="s" s="54">
        <v>1152</v>
      </c>
      <c r="K569" s="91"/>
      <c r="L569" s="68"/>
      <c r="M569" s="56">
        <v>11.47</v>
      </c>
      <c r="N569" s="56">
        <f>M569*(0.15)+M569</f>
        <v>13.1905</v>
      </c>
    </row>
    <row r="570" s="30" customFormat="1" ht="165" customHeight="1">
      <c r="A570" t="s" s="75">
        <v>1153</v>
      </c>
      <c r="B570" s="80">
        <v>50</v>
      </c>
      <c r="C570" s="140">
        <v>44778</v>
      </c>
      <c r="D570" s="80">
        <v>4500</v>
      </c>
      <c r="E570" s="79">
        <f>D570-H570</f>
        <v>-57</v>
      </c>
      <c r="F570" s="122">
        <v>6.3</v>
      </c>
      <c r="G570" s="122">
        <f>F570*H570</f>
        <v>28709.1</v>
      </c>
      <c r="H570" s="51">
        <v>4557</v>
      </c>
      <c r="I570" s="53"/>
      <c r="J570" t="s" s="54">
        <v>1154</v>
      </c>
      <c r="K570" s="91"/>
      <c r="L570" s="68"/>
      <c r="M570" s="56">
        <v>13.46</v>
      </c>
      <c r="N570" s="56">
        <f>M570*(0.15)+M570</f>
        <v>15.479</v>
      </c>
    </row>
    <row r="571" s="30" customFormat="1" ht="165" customHeight="1">
      <c r="A571" t="s" s="75">
        <v>1155</v>
      </c>
      <c r="B571" s="80">
        <v>50</v>
      </c>
      <c r="C571" s="140"/>
      <c r="D571" s="68"/>
      <c r="E571" s="79"/>
      <c r="F571" s="122"/>
      <c r="G571" s="122"/>
      <c r="H571" s="51">
        <v>2465</v>
      </c>
      <c r="I571" s="53"/>
      <c r="J571" t="s" s="54">
        <v>1156</v>
      </c>
      <c r="K571" s="91"/>
      <c r="L571" s="68"/>
      <c r="M571" s="56">
        <v>15.38</v>
      </c>
      <c r="N571" s="56">
        <f>M571*(0.15)+M571</f>
        <v>17.687</v>
      </c>
    </row>
    <row r="572" s="30" customFormat="1" ht="165" customHeight="1">
      <c r="A572" t="s" s="75">
        <v>1157</v>
      </c>
      <c r="B572" s="80">
        <v>30</v>
      </c>
      <c r="C572" s="140">
        <v>44778</v>
      </c>
      <c r="D572" s="80">
        <v>7500</v>
      </c>
      <c r="E572" s="80">
        <f>D572-H572</f>
        <v>4415</v>
      </c>
      <c r="F572" s="122">
        <v>8.300000000000001</v>
      </c>
      <c r="G572" s="122">
        <f>F572*H572</f>
        <v>25605.5</v>
      </c>
      <c r="H572" s="49">
        <v>3085</v>
      </c>
      <c r="I572" s="141"/>
      <c r="J572" t="s" s="54">
        <v>1158</v>
      </c>
      <c r="K572" s="91"/>
      <c r="L572" s="68"/>
      <c r="M572" s="56">
        <v>16.59</v>
      </c>
      <c r="N572" s="56">
        <f>M572*(0.15)+M572</f>
        <v>19.0785</v>
      </c>
    </row>
    <row r="573" s="30" customFormat="1" ht="165" customHeight="1">
      <c r="A573" t="s" s="75">
        <v>1159</v>
      </c>
      <c r="B573" s="80">
        <v>50</v>
      </c>
      <c r="C573" s="140">
        <v>44778</v>
      </c>
      <c r="D573" s="80">
        <v>2500</v>
      </c>
      <c r="E573" s="80">
        <f>D573-H573</f>
        <v>-332</v>
      </c>
      <c r="F573" s="122">
        <v>7.2</v>
      </c>
      <c r="G573" s="122">
        <f>F573*H573</f>
        <v>20390.4</v>
      </c>
      <c r="H573" s="49">
        <v>2832</v>
      </c>
      <c r="I573" s="141"/>
      <c r="J573" t="s" s="54">
        <v>1160</v>
      </c>
      <c r="K573" s="91"/>
      <c r="L573" s="68"/>
      <c r="M573" s="56">
        <v>14.95</v>
      </c>
      <c r="N573" s="56">
        <f>M573*(0.15)+M573</f>
        <v>17.1925</v>
      </c>
    </row>
    <row r="574" s="30" customFormat="1" ht="165" customHeight="1">
      <c r="A574" t="s" s="75">
        <v>1161</v>
      </c>
      <c r="B574" s="80">
        <v>50</v>
      </c>
      <c r="C574" s="140">
        <v>44778</v>
      </c>
      <c r="D574" s="80">
        <v>4500</v>
      </c>
      <c r="E574" s="80">
        <f>D574-H574</f>
        <v>127</v>
      </c>
      <c r="F574" s="122">
        <v>9.199999999999999</v>
      </c>
      <c r="G574" s="122">
        <f>F574*H574</f>
        <v>40231.6</v>
      </c>
      <c r="H574" s="49">
        <v>4373</v>
      </c>
      <c r="I574" s="141"/>
      <c r="J574" t="s" s="54">
        <v>1162</v>
      </c>
      <c r="K574" s="91"/>
      <c r="L574" s="68"/>
      <c r="M574" s="56">
        <v>19.07</v>
      </c>
      <c r="N574" s="56">
        <f>M574*(0.15)+M574</f>
        <v>21.9305</v>
      </c>
    </row>
    <row r="575" s="30" customFormat="1" ht="165" customHeight="1">
      <c r="A575" t="s" s="75">
        <v>1163</v>
      </c>
      <c r="B575" s="80">
        <v>20</v>
      </c>
      <c r="C575" s="140"/>
      <c r="D575" s="68"/>
      <c r="E575" s="68"/>
      <c r="F575" s="122"/>
      <c r="G575" s="122"/>
      <c r="H575" s="49">
        <v>10650</v>
      </c>
      <c r="I575" s="141"/>
      <c r="J575" t="s" s="54">
        <v>1164</v>
      </c>
      <c r="K575" s="91"/>
      <c r="L575" s="68"/>
      <c r="M575" s="56">
        <v>21.26</v>
      </c>
      <c r="N575" s="56">
        <f>M575*(0.15)+M575</f>
        <v>24.449</v>
      </c>
    </row>
    <row r="576" s="30" customFormat="1" ht="165" customHeight="1">
      <c r="A576" t="s" s="75">
        <v>1165</v>
      </c>
      <c r="B576" s="80">
        <v>30</v>
      </c>
      <c r="C576" s="140">
        <v>44778</v>
      </c>
      <c r="D576" s="80">
        <v>3000</v>
      </c>
      <c r="E576" s="80">
        <f>D576-H576</f>
        <v>771</v>
      </c>
      <c r="F576" s="122">
        <v>8.5</v>
      </c>
      <c r="G576" s="122">
        <f>F576*H576</f>
        <v>18946.5</v>
      </c>
      <c r="H576" s="49">
        <v>2229</v>
      </c>
      <c r="I576" s="141"/>
      <c r="J576" t="s" s="54">
        <v>1166</v>
      </c>
      <c r="K576" s="91"/>
      <c r="L576" s="68"/>
      <c r="M576" s="56">
        <v>16.69</v>
      </c>
      <c r="N576" s="56">
        <f>M576*(0.15)+M576</f>
        <v>19.1935</v>
      </c>
    </row>
    <row r="577" s="30" customFormat="1" ht="165" customHeight="1">
      <c r="A577" t="s" s="75">
        <v>1167</v>
      </c>
      <c r="B577" s="80">
        <v>30</v>
      </c>
      <c r="C577" s="140">
        <v>44778</v>
      </c>
      <c r="D577" s="80">
        <v>3000</v>
      </c>
      <c r="E577" s="80">
        <f>D577-H577</f>
        <v>418</v>
      </c>
      <c r="F577" s="122">
        <v>9.5</v>
      </c>
      <c r="G577" s="122">
        <f>F577*H577</f>
        <v>24529</v>
      </c>
      <c r="H577" s="49">
        <v>2582</v>
      </c>
      <c r="I577" s="141"/>
      <c r="J577" t="s" s="54">
        <v>1168</v>
      </c>
      <c r="K577" s="91"/>
      <c r="L577" s="68"/>
      <c r="M577" s="56">
        <v>19.87</v>
      </c>
      <c r="N577" s="56">
        <f>M577*(0.15)+M577</f>
        <v>22.8505</v>
      </c>
    </row>
    <row r="578" s="30" customFormat="1" ht="165" customHeight="1">
      <c r="A578" t="s" s="75">
        <v>1169</v>
      </c>
      <c r="B578" s="80">
        <v>8</v>
      </c>
      <c r="C578" s="140"/>
      <c r="D578" s="68"/>
      <c r="E578" s="68"/>
      <c r="F578" s="122"/>
      <c r="G578" s="122"/>
      <c r="H578" s="49">
        <v>4492</v>
      </c>
      <c r="I578" s="141"/>
      <c r="J578" t="s" s="54">
        <v>1170</v>
      </c>
      <c r="K578" s="91"/>
      <c r="L578" s="68"/>
      <c r="M578" s="56">
        <v>68.16</v>
      </c>
      <c r="N578" s="56">
        <f>M578*(0.15)+M578</f>
        <v>78.384</v>
      </c>
    </row>
    <row r="579" s="30" customFormat="1" ht="165" customHeight="1">
      <c r="A579" t="s" s="75">
        <v>1171</v>
      </c>
      <c r="B579" s="80">
        <v>8</v>
      </c>
      <c r="C579" s="140"/>
      <c r="D579" s="68"/>
      <c r="E579" s="68"/>
      <c r="F579" s="122"/>
      <c r="G579" s="122"/>
      <c r="H579" s="49">
        <v>1945</v>
      </c>
      <c r="I579" s="141"/>
      <c r="J579" t="s" s="54">
        <v>1172</v>
      </c>
      <c r="K579" s="91"/>
      <c r="L579" s="68"/>
      <c r="M579" s="56">
        <v>89.75</v>
      </c>
      <c r="N579" s="56">
        <f>M579*(0.15)+M579</f>
        <v>103.2125</v>
      </c>
    </row>
    <row r="580" s="30" customFormat="1" ht="165" customHeight="1">
      <c r="A580" t="s" s="75">
        <v>1173</v>
      </c>
      <c r="B580" s="80">
        <v>3</v>
      </c>
      <c r="C580" s="140"/>
      <c r="D580" s="68"/>
      <c r="E580" s="68"/>
      <c r="F580" s="122"/>
      <c r="G580" s="122"/>
      <c r="H580" s="49">
        <v>153</v>
      </c>
      <c r="I580" s="141"/>
      <c r="J580" t="s" s="54">
        <v>1174</v>
      </c>
      <c r="K580" s="91"/>
      <c r="L580" s="68"/>
      <c r="M580" s="56">
        <v>298.4</v>
      </c>
      <c r="N580" s="56">
        <f>M580*(0.15)+M580</f>
        <v>343.16</v>
      </c>
    </row>
    <row r="581" s="30" customFormat="1" ht="165" customHeight="1">
      <c r="A581" t="s" s="75">
        <v>1175</v>
      </c>
      <c r="B581" s="49">
        <v>10</v>
      </c>
      <c r="C581" s="50">
        <v>44740</v>
      </c>
      <c r="D581" s="49">
        <v>1500</v>
      </c>
      <c r="E581" s="51">
        <f>D581-H581</f>
        <v>220</v>
      </c>
      <c r="F581" s="52">
        <v>71</v>
      </c>
      <c r="G581" s="52">
        <f>F581*H581</f>
        <v>90880</v>
      </c>
      <c r="H581" s="51">
        <v>1280</v>
      </c>
      <c r="I581" s="152"/>
      <c r="J581" t="s" s="54">
        <v>1176</v>
      </c>
      <c r="M581" s="56">
        <v>169.99</v>
      </c>
      <c r="N581" s="56">
        <f>M581*(0.15)+M581</f>
        <v>195.4885</v>
      </c>
    </row>
    <row r="582" s="30" customFormat="1" ht="165" customHeight="1">
      <c r="A582" t="s" s="75">
        <v>1177</v>
      </c>
      <c r="B582" s="49">
        <v>10</v>
      </c>
      <c r="C582" s="50">
        <v>44740</v>
      </c>
      <c r="D582" s="49">
        <v>1500</v>
      </c>
      <c r="E582" s="51">
        <f>D582-H582</f>
        <v>374</v>
      </c>
      <c r="F582" s="52">
        <v>142</v>
      </c>
      <c r="G582" s="52">
        <f>F582*H582</f>
        <v>159892</v>
      </c>
      <c r="H582" s="51">
        <v>1126</v>
      </c>
      <c r="I582" s="152"/>
      <c r="J582" t="s" s="54">
        <v>1178</v>
      </c>
      <c r="M582" s="56">
        <v>249.99</v>
      </c>
      <c r="N582" s="56">
        <f>M582*(0.15)+M582</f>
        <v>287.4885</v>
      </c>
    </row>
    <row r="583" s="30" customFormat="1" ht="45" customHeight="1">
      <c r="A583" t="s" s="143">
        <v>1179</v>
      </c>
      <c r="B583" s="144"/>
      <c r="C583" s="144"/>
      <c r="D583" s="144"/>
      <c r="E583" s="144"/>
      <c r="F583" s="144"/>
      <c r="G583" s="144"/>
      <c r="H583" s="144"/>
      <c r="I583" s="144"/>
      <c r="J583" s="144"/>
      <c r="K583" s="144"/>
      <c r="L583" s="144"/>
      <c r="M583" s="144"/>
      <c r="N583" s="144"/>
    </row>
    <row r="584" s="30" customFormat="1" ht="165" customHeight="1">
      <c r="A584" t="s" s="75">
        <v>1180</v>
      </c>
      <c r="B584" s="49">
        <v>50</v>
      </c>
      <c r="F584" s="52"/>
      <c r="G584" s="52"/>
      <c r="H584" s="49">
        <v>60</v>
      </c>
      <c r="I584" s="152"/>
      <c r="J584" t="s" s="54">
        <v>1181</v>
      </c>
      <c r="M584" s="56">
        <v>15</v>
      </c>
      <c r="N584" s="56">
        <f>M584*(0.15)+M584</f>
        <v>17.25</v>
      </c>
    </row>
    <row r="585" s="30" customFormat="1" ht="45" customHeight="1">
      <c r="A585" t="s" s="143">
        <v>1182</v>
      </c>
      <c r="B585" s="144"/>
      <c r="C585" s="144"/>
      <c r="D585" s="144"/>
      <c r="E585" s="144"/>
      <c r="F585" s="144"/>
      <c r="G585" s="144"/>
      <c r="H585" s="144"/>
      <c r="I585" s="144"/>
      <c r="J585" s="144"/>
      <c r="K585" s="144"/>
      <c r="L585" s="144"/>
      <c r="M585" s="144"/>
      <c r="N585" s="144"/>
    </row>
    <row r="586" s="30" customFormat="1" ht="165" customHeight="1">
      <c r="A586" t="s" s="75">
        <v>1183</v>
      </c>
      <c r="B586" s="49">
        <v>20</v>
      </c>
      <c r="F586" s="52"/>
      <c r="G586" s="52"/>
      <c r="H586" s="49">
        <v>40</v>
      </c>
      <c r="I586" s="53"/>
      <c r="J586" t="s" s="54">
        <v>1184</v>
      </c>
      <c r="M586" s="56">
        <v>22.62</v>
      </c>
      <c r="N586" s="56">
        <f>M586*(0.15)+M586</f>
        <v>26.013</v>
      </c>
    </row>
    <row r="587" s="30" customFormat="1" ht="165" customHeight="1">
      <c r="A587" t="s" s="75">
        <v>1185</v>
      </c>
      <c r="B587" s="49">
        <v>20</v>
      </c>
      <c r="F587" s="52"/>
      <c r="G587" s="52"/>
      <c r="H587" s="49">
        <v>74</v>
      </c>
      <c r="I587" s="53"/>
      <c r="J587" t="s" s="54">
        <v>1186</v>
      </c>
      <c r="M587" s="56">
        <v>22.62</v>
      </c>
      <c r="N587" s="56">
        <f>M587*(0.15)+M587</f>
        <v>26.013</v>
      </c>
    </row>
    <row r="588" s="30" customFormat="1" ht="165" customHeight="1">
      <c r="A588" t="s" s="75">
        <v>1187</v>
      </c>
      <c r="B588" s="49">
        <v>20</v>
      </c>
      <c r="F588" s="52"/>
      <c r="G588" s="52"/>
      <c r="H588" s="49">
        <v>20</v>
      </c>
      <c r="I588" s="53"/>
      <c r="J588" t="s" s="54">
        <v>1186</v>
      </c>
      <c r="M588" s="56">
        <v>22.62</v>
      </c>
      <c r="N588" s="56">
        <f>M588*(0.15)+M588</f>
        <v>26.013</v>
      </c>
    </row>
    <row r="589" s="30" customFormat="1" ht="165" customHeight="1">
      <c r="A589" t="s" s="75">
        <v>1188</v>
      </c>
      <c r="B589" s="49">
        <v>20</v>
      </c>
      <c r="F589" s="52"/>
      <c r="G589" s="52"/>
      <c r="H589" s="49">
        <v>455</v>
      </c>
      <c r="I589" s="53"/>
      <c r="J589" t="s" s="54">
        <v>1189</v>
      </c>
      <c r="M589" s="56">
        <v>24.24</v>
      </c>
      <c r="N589" s="56">
        <f>M589*(0.15)+M589</f>
        <v>27.876</v>
      </c>
    </row>
    <row r="590" s="30" customFormat="1" ht="165" customHeight="1">
      <c r="A590" t="s" s="75">
        <v>1190</v>
      </c>
      <c r="B590" s="49">
        <v>20</v>
      </c>
      <c r="F590" s="52"/>
      <c r="G590" s="52"/>
      <c r="H590" s="49">
        <v>231</v>
      </c>
      <c r="I590" s="53"/>
      <c r="J590" t="s" s="54">
        <v>1191</v>
      </c>
      <c r="M590" s="56">
        <v>43.46</v>
      </c>
      <c r="N590" s="56">
        <f>M590*(0.15)+M590</f>
        <v>49.979</v>
      </c>
    </row>
    <row r="591" s="30" customFormat="1" ht="165" customHeight="1">
      <c r="A591" t="s" s="75">
        <v>1192</v>
      </c>
      <c r="B591" s="49">
        <v>1</v>
      </c>
      <c r="F591" s="52"/>
      <c r="G591" s="52"/>
      <c r="H591" s="49">
        <v>8</v>
      </c>
      <c r="I591" s="153"/>
      <c r="J591" t="s" s="54">
        <v>1193</v>
      </c>
      <c r="M591" s="56">
        <v>599.89</v>
      </c>
      <c r="N591" s="56">
        <f>M591*(0.15)+M591</f>
        <v>689.8735</v>
      </c>
    </row>
    <row r="592" s="30" customFormat="1" ht="55.5" customHeight="1" hidden="1">
      <c r="A592" t="s" s="48">
        <v>1194</v>
      </c>
      <c r="B592" s="80">
        <v>1</v>
      </c>
      <c r="C592" s="68"/>
      <c r="D592" s="68"/>
      <c r="E592" s="68"/>
      <c r="F592" s="52"/>
      <c r="G592" s="52"/>
      <c r="H592" s="49">
        <v>19</v>
      </c>
      <c r="I592" s="53"/>
      <c r="J592" t="s" s="54">
        <v>1195</v>
      </c>
      <c r="K592" s="91"/>
      <c r="L592" s="68"/>
      <c r="M592" s="56">
        <v>599.89</v>
      </c>
      <c r="N592" s="56">
        <f>M592*(0.15)+M592</f>
        <v>689.8735</v>
      </c>
    </row>
    <row r="593" s="30" customFormat="1" ht="55.5" customHeight="1" hidden="1">
      <c r="A593" t="s" s="75">
        <v>1196</v>
      </c>
      <c r="B593" s="49">
        <v>1</v>
      </c>
      <c r="F593" s="122"/>
      <c r="G593" s="122"/>
      <c r="H593" s="49">
        <v>18</v>
      </c>
      <c r="I593" s="53"/>
      <c r="J593" t="s" s="54">
        <v>1197</v>
      </c>
      <c r="M593" s="56">
        <v>617.71</v>
      </c>
      <c r="N593" s="56">
        <f>M593*(0.15)+M593</f>
        <v>710.3665</v>
      </c>
    </row>
    <row r="594" s="26" customFormat="1" ht="55.5" customHeight="1" hidden="1">
      <c r="A594" t="s" s="70">
        <v>1198</v>
      </c>
      <c r="B594" s="81">
        <v>1</v>
      </c>
      <c r="C594" s="55"/>
      <c r="D594" s="55"/>
      <c r="E594" s="55"/>
      <c r="F594" s="56"/>
      <c r="G594" s="56"/>
      <c r="H594" s="81">
        <v>6</v>
      </c>
      <c r="I594" s="154"/>
      <c r="J594" t="s" s="54">
        <v>1199</v>
      </c>
      <c r="K594" s="117"/>
      <c r="L594" s="55"/>
      <c r="M594" s="56">
        <v>617.95</v>
      </c>
      <c r="N594" s="56">
        <f>M594*(0.15)+M594</f>
        <v>710.6425</v>
      </c>
    </row>
    <row r="595" s="26" customFormat="1" ht="165" customHeight="1" hidden="1">
      <c r="A595" t="s" s="70">
        <v>1200</v>
      </c>
      <c r="B595" s="81">
        <v>1</v>
      </c>
      <c r="C595" s="55"/>
      <c r="D595" s="55"/>
      <c r="E595" s="55"/>
      <c r="F595" s="56"/>
      <c r="G595" s="56"/>
      <c r="H595" s="81">
        <v>1</v>
      </c>
      <c r="I595" s="154"/>
      <c r="J595" t="s" s="54">
        <v>1201</v>
      </c>
      <c r="K595" s="117"/>
      <c r="L595" s="55"/>
      <c r="M595" s="56">
        <v>617.67</v>
      </c>
      <c r="N595" s="56">
        <f>M595*(0.15)+M595</f>
        <v>710.3205</v>
      </c>
    </row>
    <row r="596" s="26" customFormat="1" ht="165" customHeight="1" hidden="1">
      <c r="A596" t="s" s="70">
        <v>1202</v>
      </c>
      <c r="B596" s="81">
        <v>1</v>
      </c>
      <c r="C596" s="55"/>
      <c r="D596" s="55"/>
      <c r="E596" s="55"/>
      <c r="F596" s="56"/>
      <c r="G596" s="56"/>
      <c r="H596" s="81">
        <v>1</v>
      </c>
      <c r="I596" s="154"/>
      <c r="J596" t="s" s="54">
        <v>1201</v>
      </c>
      <c r="K596" s="117"/>
      <c r="L596" s="55"/>
      <c r="M596" s="56">
        <v>617.67</v>
      </c>
      <c r="N596" s="56">
        <f>M596*(0.15)+M596</f>
        <v>710.3205</v>
      </c>
    </row>
    <row r="597" s="26" customFormat="1" ht="165" customHeight="1">
      <c r="A597" t="s" s="70">
        <v>1203</v>
      </c>
      <c r="B597" s="81">
        <v>1</v>
      </c>
      <c r="C597" s="55"/>
      <c r="D597" s="55"/>
      <c r="E597" s="55"/>
      <c r="F597" s="56"/>
      <c r="G597" s="56"/>
      <c r="H597" s="81">
        <v>66</v>
      </c>
      <c r="I597" s="154"/>
      <c r="J597" t="s" s="54">
        <v>1204</v>
      </c>
      <c r="K597" s="117"/>
      <c r="L597" s="55"/>
      <c r="M597" s="56">
        <v>938.4400000000001</v>
      </c>
      <c r="N597" s="56">
        <f>M597*(0.15)+M597</f>
        <v>1079.206</v>
      </c>
    </row>
    <row r="598" s="26" customFormat="1" ht="165" customHeight="1">
      <c r="A598" t="s" s="70">
        <v>1205</v>
      </c>
      <c r="B598" s="81">
        <v>1</v>
      </c>
      <c r="C598" s="55"/>
      <c r="D598" s="55"/>
      <c r="E598" s="55"/>
      <c r="F598" s="56"/>
      <c r="G598" s="56"/>
      <c r="H598" s="81">
        <v>20</v>
      </c>
      <c r="I598" s="154"/>
      <c r="J598" t="s" s="54">
        <v>1206</v>
      </c>
      <c r="K598" s="117"/>
      <c r="L598" s="55"/>
      <c r="M598" s="56">
        <v>938.4400000000001</v>
      </c>
      <c r="N598" s="56">
        <f>M598*(0.15)+M598</f>
        <v>1079.206</v>
      </c>
    </row>
    <row r="599" s="26" customFormat="1" ht="165" customHeight="1">
      <c r="A599" t="s" s="70">
        <v>1207</v>
      </c>
      <c r="B599" s="81">
        <v>1</v>
      </c>
      <c r="C599" s="55"/>
      <c r="D599" s="55"/>
      <c r="E599" s="55"/>
      <c r="F599" s="56"/>
      <c r="G599" s="56"/>
      <c r="H599" s="81">
        <v>42</v>
      </c>
      <c r="I599" s="154"/>
      <c r="J599" t="s" s="54">
        <v>1208</v>
      </c>
      <c r="K599" s="117"/>
      <c r="L599" s="55"/>
      <c r="M599" s="56">
        <v>956.22</v>
      </c>
      <c r="N599" s="56">
        <f>M599*(0.15)+M599</f>
        <v>1099.653</v>
      </c>
    </row>
    <row r="600" s="26" customFormat="1" ht="45" customHeight="1">
      <c r="A600" t="s" s="143">
        <v>1209</v>
      </c>
      <c r="B600" s="144"/>
      <c r="C600" s="144"/>
      <c r="D600" s="144"/>
      <c r="E600" s="144"/>
      <c r="F600" s="144"/>
      <c r="G600" s="144"/>
      <c r="H600" s="144"/>
      <c r="I600" s="144"/>
      <c r="J600" s="144"/>
      <c r="K600" s="144"/>
      <c r="L600" s="144"/>
      <c r="M600" s="144"/>
      <c r="N600" s="144"/>
    </row>
    <row r="601" s="26" customFormat="1" ht="165" customHeight="1">
      <c r="A601" t="s" s="70">
        <v>1210</v>
      </c>
      <c r="B601" s="81">
        <v>1</v>
      </c>
      <c r="C601" s="55"/>
      <c r="D601" s="55"/>
      <c r="E601" s="55"/>
      <c r="F601" s="56"/>
      <c r="G601" s="56"/>
      <c r="H601" s="82">
        <v>10</v>
      </c>
      <c r="I601" s="154"/>
      <c r="J601" t="s" s="54">
        <v>1211</v>
      </c>
      <c r="K601" s="117"/>
      <c r="L601" s="55"/>
      <c r="M601" s="56">
        <v>4.59</v>
      </c>
      <c r="N601" s="56">
        <f>M601*(0.15)+M601</f>
        <v>5.2785</v>
      </c>
    </row>
    <row r="602" s="26" customFormat="1" ht="165" customHeight="1">
      <c r="A602" t="s" s="70">
        <v>1212</v>
      </c>
      <c r="B602" s="81">
        <v>1</v>
      </c>
      <c r="C602" s="55"/>
      <c r="D602" s="55"/>
      <c r="E602" s="55"/>
      <c r="F602" s="56"/>
      <c r="G602" s="56"/>
      <c r="H602" s="82">
        <v>9240</v>
      </c>
      <c r="I602" s="154"/>
      <c r="J602" t="s" s="54">
        <v>1213</v>
      </c>
      <c r="K602" s="117"/>
      <c r="L602" s="55"/>
      <c r="M602" s="56">
        <v>3.88</v>
      </c>
      <c r="N602" s="56">
        <f>M602*(0.15)+M602</f>
        <v>4.462</v>
      </c>
    </row>
    <row r="603" s="26" customFormat="1" ht="103.15" customHeight="1">
      <c r="A603" t="s" s="155">
        <v>1214</v>
      </c>
      <c r="B603" s="156"/>
      <c r="C603" s="156"/>
      <c r="D603" s="156"/>
      <c r="E603" s="156"/>
      <c r="F603" s="156"/>
      <c r="G603" s="156"/>
      <c r="H603" s="156"/>
      <c r="I603" s="156"/>
      <c r="J603" s="156"/>
      <c r="K603" s="156"/>
      <c r="L603" s="156"/>
      <c r="M603" s="156"/>
      <c r="N603" s="156"/>
    </row>
    <row r="604" s="26" customFormat="1" ht="165" customHeight="1">
      <c r="A604" t="s" s="70">
        <v>1215</v>
      </c>
      <c r="B604" s="82">
        <v>10000</v>
      </c>
      <c r="C604" s="82"/>
      <c r="D604" s="82"/>
      <c r="E604" s="82"/>
      <c r="F604" s="56"/>
      <c r="G604" s="56"/>
      <c r="H604" s="82">
        <v>202400</v>
      </c>
      <c r="I604" s="86"/>
      <c r="J604" t="s" s="54">
        <v>1216</v>
      </c>
      <c r="K604" s="117"/>
      <c r="L604" s="55"/>
      <c r="M604" s="56">
        <v>0</v>
      </c>
      <c r="N604" s="118">
        <f>M604*(0.15)+M604</f>
        <v>0</v>
      </c>
    </row>
    <row r="605" s="26" customFormat="1" ht="165" customHeight="1">
      <c r="A605" t="s" s="70">
        <v>1217</v>
      </c>
      <c r="B605" s="82">
        <v>4500</v>
      </c>
      <c r="C605" s="82"/>
      <c r="D605" s="82"/>
      <c r="E605" s="82"/>
      <c r="F605" s="56"/>
      <c r="G605" s="56"/>
      <c r="H605" s="82">
        <v>138700</v>
      </c>
      <c r="I605" s="86"/>
      <c r="J605" t="s" s="54">
        <v>1218</v>
      </c>
      <c r="K605" s="117"/>
      <c r="L605" s="55"/>
      <c r="M605" s="56">
        <v>0</v>
      </c>
      <c r="N605" s="118">
        <f>M605*(0.15)+M605</f>
        <v>0</v>
      </c>
    </row>
    <row r="606" s="26" customFormat="1" ht="165" customHeight="1">
      <c r="A606" t="s" s="70">
        <v>1219</v>
      </c>
      <c r="B606" s="82">
        <v>3000</v>
      </c>
      <c r="C606" s="82"/>
      <c r="D606" s="82"/>
      <c r="E606" s="82"/>
      <c r="F606" s="56"/>
      <c r="G606" s="56"/>
      <c r="H606" s="82">
        <v>164500</v>
      </c>
      <c r="I606" s="86"/>
      <c r="J606" t="s" s="54">
        <v>1220</v>
      </c>
      <c r="K606" s="117"/>
      <c r="L606" s="55"/>
      <c r="M606" s="56">
        <v>0</v>
      </c>
      <c r="N606" s="118"/>
    </row>
    <row r="607" s="26" customFormat="1" ht="165" customHeight="1">
      <c r="A607" t="s" s="70">
        <v>1221</v>
      </c>
      <c r="B607" s="82"/>
      <c r="C607" s="82"/>
      <c r="D607" s="82"/>
      <c r="E607" s="82"/>
      <c r="F607" s="56"/>
      <c r="G607" s="56"/>
      <c r="H607" s="82">
        <v>58000</v>
      </c>
      <c r="I607" s="86"/>
      <c r="J607" t="s" s="54">
        <v>1222</v>
      </c>
      <c r="K607" s="117"/>
      <c r="L607" s="55"/>
      <c r="M607" s="56"/>
      <c r="N607" s="118"/>
    </row>
    <row r="608" s="26" customFormat="1" ht="165" customHeight="1">
      <c r="A608" t="s" s="70">
        <v>1223</v>
      </c>
      <c r="B608" s="82"/>
      <c r="C608" s="82"/>
      <c r="D608" s="82"/>
      <c r="E608" s="82"/>
      <c r="F608" s="56"/>
      <c r="G608" s="56"/>
      <c r="H608" s="82">
        <v>116600</v>
      </c>
      <c r="I608" s="86"/>
      <c r="J608" t="s" s="54">
        <v>1224</v>
      </c>
      <c r="K608" s="117"/>
      <c r="L608" s="55"/>
      <c r="M608" s="56"/>
      <c r="N608" s="118"/>
    </row>
    <row r="609" s="26" customFormat="1" ht="165" customHeight="1">
      <c r="A609" t="s" s="70">
        <v>1225</v>
      </c>
      <c r="B609" s="82"/>
      <c r="C609" s="82"/>
      <c r="D609" s="82"/>
      <c r="E609" s="82"/>
      <c r="F609" s="56"/>
      <c r="G609" s="56"/>
      <c r="H609" s="82">
        <v>110800</v>
      </c>
      <c r="I609" s="86"/>
      <c r="J609" t="s" s="54">
        <v>1226</v>
      </c>
      <c r="K609" s="117"/>
      <c r="L609" s="55"/>
      <c r="M609" s="56"/>
      <c r="N609" s="118"/>
    </row>
    <row r="610" s="26" customFormat="1" ht="165" customHeight="1">
      <c r="A610" t="s" s="70">
        <v>1227</v>
      </c>
      <c r="B610" s="81">
        <v>800</v>
      </c>
      <c r="C610" s="84">
        <v>44572</v>
      </c>
      <c r="D610" s="81">
        <v>184000</v>
      </c>
      <c r="E610" s="82">
        <f>D610-H610</f>
        <v>179400</v>
      </c>
      <c r="F610" s="56"/>
      <c r="G610" s="56"/>
      <c r="H610" s="82">
        <v>4600</v>
      </c>
      <c r="I610" s="154"/>
      <c r="J610" t="s" s="54">
        <v>1228</v>
      </c>
      <c r="K610" s="117"/>
      <c r="L610" s="55"/>
      <c r="M610" s="56">
        <v>0</v>
      </c>
      <c r="N610" s="118">
        <f>M610*(0.15)+M610</f>
        <v>0</v>
      </c>
    </row>
    <row r="611" s="26" customFormat="1" ht="173.25" customHeight="1">
      <c r="A611" t="s" s="70">
        <v>1229</v>
      </c>
      <c r="B611" s="81">
        <v>600</v>
      </c>
      <c r="C611" s="55"/>
      <c r="D611" s="55"/>
      <c r="E611" s="55"/>
      <c r="F611" s="56"/>
      <c r="G611" s="56"/>
      <c r="H611" s="82">
        <v>20200</v>
      </c>
      <c r="I611" s="154"/>
      <c r="J611" t="s" s="54">
        <v>1230</v>
      </c>
      <c r="K611" s="117"/>
      <c r="L611" s="55"/>
      <c r="M611" s="56">
        <v>0</v>
      </c>
      <c r="N611" s="118">
        <f>M611*(0.15)+M611</f>
        <v>0</v>
      </c>
    </row>
    <row r="612" s="26" customFormat="1" ht="173.25" customHeight="1">
      <c r="A612" t="s" s="70">
        <v>1231</v>
      </c>
      <c r="B612" s="55"/>
      <c r="C612" s="55"/>
      <c r="D612" s="55"/>
      <c r="E612" s="55"/>
      <c r="F612" s="56"/>
      <c r="G612" s="56"/>
      <c r="H612" s="82">
        <v>500</v>
      </c>
      <c r="I612" s="157"/>
      <c r="J612" t="s" s="54">
        <v>1232</v>
      </c>
      <c r="K612" s="117"/>
      <c r="L612" s="55"/>
      <c r="M612" s="56"/>
      <c r="N612" s="118"/>
    </row>
    <row r="613" s="26" customFormat="1" ht="73.5" customHeight="1">
      <c r="A613" s="158"/>
      <c r="B613" s="158"/>
      <c r="C613" s="158"/>
      <c r="D613" s="158"/>
      <c r="E613" s="158"/>
      <c r="F613" s="159"/>
      <c r="G613" s="159"/>
      <c r="H613" s="160"/>
      <c r="I613" s="161"/>
      <c r="J613" s="162"/>
      <c r="K613" s="163"/>
      <c r="L613" s="158"/>
      <c r="M613" s="164"/>
      <c r="N613" s="164"/>
    </row>
    <row r="614" s="26" customFormat="1" ht="73.5" customHeight="1">
      <c r="A614" s="33"/>
      <c r="B614" s="33"/>
      <c r="C614" s="33"/>
      <c r="D614" s="33"/>
      <c r="E614" s="33"/>
      <c r="F614" s="165"/>
      <c r="G614" s="165"/>
      <c r="H614" s="166"/>
      <c r="I614" s="161"/>
      <c r="J614" s="167"/>
      <c r="K614" s="168"/>
      <c r="L614" s="33"/>
      <c r="M614" s="169"/>
      <c r="N614" s="169"/>
    </row>
    <row r="615" s="26" customFormat="1" ht="73.5" customHeight="1">
      <c r="A615" s="33"/>
      <c r="B615" s="33"/>
      <c r="C615" s="33"/>
      <c r="D615" s="33"/>
      <c r="E615" s="33"/>
      <c r="F615" s="165"/>
      <c r="G615" s="165"/>
      <c r="H615" s="166"/>
      <c r="I615" s="161"/>
      <c r="J615" s="167"/>
      <c r="K615" s="168"/>
      <c r="L615" s="33"/>
      <c r="M615" s="169"/>
      <c r="N615" s="169"/>
    </row>
    <row r="616" s="26" customFormat="1" ht="73.5" customHeight="1">
      <c r="A616" s="33"/>
      <c r="B616" s="33"/>
      <c r="C616" s="33"/>
      <c r="D616" s="33"/>
      <c r="E616" s="33"/>
      <c r="F616" s="165"/>
      <c r="G616" s="165"/>
      <c r="H616" s="166"/>
      <c r="I616" s="161"/>
      <c r="J616" s="167"/>
      <c r="K616" s="168"/>
      <c r="L616" s="33"/>
      <c r="M616" s="169"/>
      <c r="N616" s="169"/>
    </row>
    <row r="617" s="26" customFormat="1" ht="73.5" customHeight="1">
      <c r="A617" s="33"/>
      <c r="B617" s="33"/>
      <c r="C617" s="33"/>
      <c r="D617" s="33"/>
      <c r="E617" s="33"/>
      <c r="F617" s="165"/>
      <c r="G617" s="165"/>
      <c r="H617" s="166"/>
      <c r="I617" s="161"/>
      <c r="J617" s="167"/>
      <c r="K617" s="168"/>
      <c r="L617" s="33"/>
      <c r="M617" s="169"/>
      <c r="N617" s="169"/>
    </row>
    <row r="618" s="26" customFormat="1" ht="73.5" customHeight="1">
      <c r="A618" s="33"/>
      <c r="B618" s="33"/>
      <c r="C618" s="33"/>
      <c r="D618" s="33"/>
      <c r="E618" s="33"/>
      <c r="F618" s="165"/>
      <c r="G618" s="165"/>
      <c r="H618" s="166"/>
      <c r="I618" s="161"/>
      <c r="J618" s="167"/>
      <c r="K618" s="168"/>
      <c r="L618" s="33"/>
      <c r="M618" s="169"/>
      <c r="N618" s="169"/>
    </row>
    <row r="619" s="26" customFormat="1" ht="73.5" customHeight="1">
      <c r="A619" s="33"/>
      <c r="B619" s="33"/>
      <c r="C619" s="33"/>
      <c r="D619" s="33"/>
      <c r="E619" s="33"/>
      <c r="F619" s="165"/>
      <c r="G619" s="165"/>
      <c r="H619" s="166"/>
      <c r="I619" s="161"/>
      <c r="J619" s="167"/>
      <c r="K619" s="168"/>
      <c r="L619" s="33"/>
      <c r="M619" s="169"/>
      <c r="N619" s="169"/>
    </row>
    <row r="620" s="26" customFormat="1" ht="73.5" customHeight="1">
      <c r="A620" s="33"/>
      <c r="B620" s="33"/>
      <c r="C620" s="33"/>
      <c r="D620" s="33"/>
      <c r="E620" s="33"/>
      <c r="F620" s="165"/>
      <c r="G620" s="165"/>
      <c r="H620" s="166"/>
      <c r="I620" s="161"/>
      <c r="J620" s="167"/>
      <c r="K620" s="168"/>
      <c r="L620" s="33"/>
      <c r="M620" s="169"/>
      <c r="N620" s="169"/>
    </row>
    <row r="621" s="26" customFormat="1" ht="73.5" customHeight="1">
      <c r="A621" s="33"/>
      <c r="B621" s="33"/>
      <c r="C621" s="33"/>
      <c r="D621" s="33"/>
      <c r="E621" s="33"/>
      <c r="F621" s="165"/>
      <c r="G621" s="165"/>
      <c r="H621" s="166"/>
      <c r="I621" s="161"/>
      <c r="J621" s="167"/>
      <c r="K621" s="168"/>
      <c r="L621" s="33"/>
      <c r="M621" s="169"/>
      <c r="N621" s="169"/>
    </row>
    <row r="622" s="26" customFormat="1" ht="73.5" customHeight="1">
      <c r="A622" s="33"/>
      <c r="B622" s="33"/>
      <c r="C622" s="33"/>
      <c r="D622" s="33"/>
      <c r="E622" s="33"/>
      <c r="F622" s="165"/>
      <c r="G622" s="165"/>
      <c r="H622" s="166"/>
      <c r="I622" s="161"/>
      <c r="J622" s="167"/>
      <c r="K622" s="168"/>
      <c r="L622" s="33"/>
      <c r="M622" s="169"/>
      <c r="N622" s="169"/>
    </row>
    <row r="623" s="26" customFormat="1" ht="73.5" customHeight="1">
      <c r="A623" s="33"/>
      <c r="B623" s="33"/>
      <c r="C623" s="33"/>
      <c r="D623" s="33"/>
      <c r="E623" s="33"/>
      <c r="F623" s="165"/>
      <c r="G623" s="165"/>
      <c r="H623" s="166"/>
      <c r="I623" s="161"/>
      <c r="J623" s="167"/>
      <c r="K623" s="168"/>
      <c r="L623" s="33"/>
      <c r="M623" s="169"/>
      <c r="N623" s="169"/>
    </row>
    <row r="624" s="26" customFormat="1" ht="73.5" customHeight="1">
      <c r="A624" s="33"/>
      <c r="B624" s="33"/>
      <c r="C624" s="33"/>
      <c r="D624" s="33"/>
      <c r="E624" s="33"/>
      <c r="F624" s="165"/>
      <c r="G624" s="165"/>
      <c r="H624" s="166"/>
      <c r="I624" s="161"/>
      <c r="J624" s="167"/>
      <c r="K624" s="168"/>
      <c r="L624" s="33"/>
      <c r="M624" s="169"/>
      <c r="N624" s="169"/>
    </row>
    <row r="625" s="26" customFormat="1" ht="73.5" customHeight="1">
      <c r="A625" s="33"/>
      <c r="B625" s="33"/>
      <c r="C625" s="33"/>
      <c r="D625" s="33"/>
      <c r="E625" s="33"/>
      <c r="F625" s="165"/>
      <c r="G625" s="165"/>
      <c r="H625" s="166"/>
      <c r="I625" s="161"/>
      <c r="J625" s="167"/>
      <c r="K625" s="168"/>
      <c r="L625" s="33"/>
      <c r="M625" s="169"/>
      <c r="N625" s="169"/>
    </row>
    <row r="626" s="26" customFormat="1" ht="73.5" customHeight="1">
      <c r="A626" s="33"/>
      <c r="B626" s="33"/>
      <c r="C626" s="33"/>
      <c r="D626" s="33"/>
      <c r="E626" s="33"/>
      <c r="F626" s="165"/>
      <c r="G626" s="165"/>
      <c r="H626" s="166"/>
      <c r="I626" s="161"/>
      <c r="J626" s="167"/>
      <c r="K626" s="168"/>
      <c r="L626" s="33"/>
      <c r="M626" s="169"/>
      <c r="N626" s="169"/>
    </row>
    <row r="627" s="26" customFormat="1" ht="73.5" customHeight="1">
      <c r="A627" s="33"/>
      <c r="B627" s="33"/>
      <c r="C627" s="33"/>
      <c r="D627" s="33"/>
      <c r="E627" s="33"/>
      <c r="F627" s="165"/>
      <c r="G627" s="165"/>
      <c r="H627" s="166"/>
      <c r="I627" s="161"/>
      <c r="J627" s="167"/>
      <c r="K627" s="168"/>
      <c r="L627" s="33"/>
      <c r="M627" s="169"/>
      <c r="N627" s="169"/>
    </row>
    <row r="628" s="26" customFormat="1" ht="73.5" customHeight="1">
      <c r="A628" s="33"/>
      <c r="B628" s="33"/>
      <c r="C628" s="33"/>
      <c r="D628" s="33"/>
      <c r="E628" s="33"/>
      <c r="F628" s="165"/>
      <c r="G628" s="165"/>
      <c r="H628" s="166"/>
      <c r="I628" s="161"/>
      <c r="J628" s="167"/>
      <c r="K628" s="168"/>
      <c r="L628" s="33"/>
      <c r="M628" s="169"/>
      <c r="N628" s="169"/>
    </row>
    <row r="629" s="26" customFormat="1" ht="73.5" customHeight="1">
      <c r="A629" s="33"/>
      <c r="B629" s="33"/>
      <c r="C629" s="33"/>
      <c r="D629" s="33"/>
      <c r="E629" s="33"/>
      <c r="F629" s="165"/>
      <c r="G629" s="165"/>
      <c r="H629" s="166"/>
      <c r="I629" s="161"/>
      <c r="J629" s="167"/>
      <c r="K629" s="168"/>
      <c r="L629" s="33"/>
      <c r="M629" s="169"/>
      <c r="N629" s="169"/>
    </row>
    <row r="630" s="26" customFormat="1" ht="73.5" customHeight="1">
      <c r="A630" s="33"/>
      <c r="B630" s="33"/>
      <c r="C630" s="33"/>
      <c r="D630" s="33"/>
      <c r="E630" s="33"/>
      <c r="F630" s="165"/>
      <c r="G630" s="165"/>
      <c r="H630" s="166"/>
      <c r="I630" s="161"/>
      <c r="J630" s="167"/>
      <c r="K630" s="168"/>
      <c r="L630" s="33"/>
      <c r="M630" s="169"/>
      <c r="N630" s="169"/>
    </row>
    <row r="631" s="26" customFormat="1" ht="73.5" customHeight="1">
      <c r="A631" s="33"/>
      <c r="B631" s="33"/>
      <c r="C631" s="33"/>
      <c r="D631" s="33"/>
      <c r="E631" s="33"/>
      <c r="F631" s="165"/>
      <c r="G631" s="165"/>
      <c r="H631" s="166"/>
      <c r="I631" s="161"/>
      <c r="J631" s="167"/>
      <c r="K631" s="168"/>
      <c r="L631" s="33"/>
      <c r="M631" s="169"/>
      <c r="N631" s="169"/>
    </row>
    <row r="632" s="26" customFormat="1" ht="73.5" customHeight="1">
      <c r="A632" s="33"/>
      <c r="B632" s="33"/>
      <c r="C632" s="33"/>
      <c r="D632" s="33"/>
      <c r="E632" s="33"/>
      <c r="F632" s="165"/>
      <c r="G632" s="165"/>
      <c r="H632" s="166"/>
      <c r="I632" s="161"/>
      <c r="J632" s="167"/>
      <c r="K632" s="168"/>
      <c r="L632" s="33"/>
      <c r="M632" s="169"/>
      <c r="N632" s="169"/>
    </row>
    <row r="633" s="26" customFormat="1" ht="73.5" customHeight="1">
      <c r="A633" s="33"/>
      <c r="B633" s="33"/>
      <c r="C633" s="33"/>
      <c r="D633" s="33"/>
      <c r="E633" s="33"/>
      <c r="F633" s="165"/>
      <c r="G633" s="165"/>
      <c r="H633" s="166"/>
      <c r="I633" s="161"/>
      <c r="J633" s="167"/>
      <c r="K633" s="168"/>
      <c r="L633" s="33"/>
      <c r="M633" s="169"/>
      <c r="N633" s="169"/>
    </row>
    <row r="634" s="26" customFormat="1" ht="73.5" customHeight="1">
      <c r="A634" s="33"/>
      <c r="B634" s="33"/>
      <c r="C634" s="33"/>
      <c r="D634" s="33"/>
      <c r="E634" s="33"/>
      <c r="F634" s="165"/>
      <c r="G634" s="165"/>
      <c r="H634" s="166"/>
      <c r="I634" s="161"/>
      <c r="J634" s="167"/>
      <c r="K634" s="168"/>
      <c r="L634" s="33"/>
      <c r="M634" s="169"/>
      <c r="N634" s="169"/>
    </row>
    <row r="635" s="26" customFormat="1" ht="73.5" customHeight="1">
      <c r="A635" s="33"/>
      <c r="B635" s="33"/>
      <c r="C635" s="33"/>
      <c r="D635" s="33"/>
      <c r="E635" s="33"/>
      <c r="F635" s="165"/>
      <c r="G635" s="165"/>
      <c r="H635" s="166"/>
      <c r="I635" s="161"/>
      <c r="J635" s="167"/>
      <c r="K635" s="168"/>
      <c r="L635" s="33"/>
      <c r="M635" s="169"/>
      <c r="N635" s="169"/>
    </row>
    <row r="636" s="26" customFormat="1" ht="73.5" customHeight="1">
      <c r="A636" s="33"/>
      <c r="B636" s="33"/>
      <c r="C636" s="33"/>
      <c r="D636" s="33"/>
      <c r="E636" s="33"/>
      <c r="F636" s="165"/>
      <c r="G636" s="165"/>
      <c r="H636" s="166"/>
      <c r="I636" s="161"/>
      <c r="J636" s="167"/>
      <c r="K636" s="168"/>
      <c r="L636" s="33"/>
      <c r="M636" s="169"/>
      <c r="N636" s="169"/>
    </row>
    <row r="637" s="26" customFormat="1" ht="73.5" customHeight="1">
      <c r="A637" s="33"/>
      <c r="B637" s="33"/>
      <c r="C637" s="33"/>
      <c r="D637" s="33"/>
      <c r="E637" s="33"/>
      <c r="F637" s="165"/>
      <c r="G637" s="165"/>
      <c r="H637" s="166"/>
      <c r="I637" s="161"/>
      <c r="J637" s="167"/>
      <c r="K637" s="168"/>
      <c r="L637" s="33"/>
      <c r="M637" s="169"/>
      <c r="N637" s="169"/>
    </row>
    <row r="638" s="26" customFormat="1" ht="73.5" customHeight="1">
      <c r="A638" s="33"/>
      <c r="B638" s="33"/>
      <c r="C638" s="33"/>
      <c r="D638" s="33"/>
      <c r="E638" s="33"/>
      <c r="F638" s="165"/>
      <c r="G638" s="165"/>
      <c r="H638" s="166"/>
      <c r="I638" s="161"/>
      <c r="J638" s="167"/>
      <c r="K638" s="168"/>
      <c r="L638" s="33"/>
      <c r="M638" s="169"/>
      <c r="N638" s="169"/>
    </row>
    <row r="639" s="26" customFormat="1" ht="73.5" customHeight="1">
      <c r="A639" s="33"/>
      <c r="B639" s="33"/>
      <c r="C639" s="33"/>
      <c r="D639" s="33"/>
      <c r="E639" s="33"/>
      <c r="F639" s="165"/>
      <c r="G639" s="165"/>
      <c r="H639" s="166"/>
      <c r="I639" s="161"/>
      <c r="J639" s="167"/>
      <c r="K639" s="168"/>
      <c r="L639" s="33"/>
      <c r="M639" s="169"/>
      <c r="N639" s="169"/>
    </row>
    <row r="640" s="26" customFormat="1" ht="73.5" customHeight="1">
      <c r="A640" s="33"/>
      <c r="B640" s="33"/>
      <c r="C640" s="33"/>
      <c r="D640" s="33"/>
      <c r="E640" s="33"/>
      <c r="F640" s="165"/>
      <c r="G640" s="165"/>
      <c r="H640" s="166"/>
      <c r="I640" s="161"/>
      <c r="J640" s="167"/>
      <c r="K640" s="168"/>
      <c r="L640" s="33"/>
      <c r="M640" s="169"/>
      <c r="N640" s="169"/>
    </row>
    <row r="641" s="26" customFormat="1" ht="73.5" customHeight="1">
      <c r="A641" s="33"/>
      <c r="B641" s="33"/>
      <c r="C641" s="33"/>
      <c r="D641" s="33"/>
      <c r="E641" s="33"/>
      <c r="F641" s="165"/>
      <c r="G641" s="165"/>
      <c r="H641" s="166"/>
      <c r="I641" s="161"/>
      <c r="J641" s="167"/>
      <c r="K641" s="168"/>
      <c r="L641" s="33"/>
      <c r="M641" s="169"/>
      <c r="N641" s="169"/>
    </row>
    <row r="642" s="26" customFormat="1" ht="73.5" customHeight="1">
      <c r="A642" s="33"/>
      <c r="B642" s="33"/>
      <c r="C642" s="33"/>
      <c r="D642" s="33"/>
      <c r="E642" s="33"/>
      <c r="F642" s="165"/>
      <c r="G642" s="165"/>
      <c r="H642" s="166"/>
      <c r="I642" s="161"/>
      <c r="J642" s="167"/>
      <c r="K642" s="168"/>
      <c r="L642" s="33"/>
      <c r="M642" s="169"/>
      <c r="N642" s="169"/>
    </row>
    <row r="643" s="26" customFormat="1" ht="73.5" customHeight="1">
      <c r="A643" s="33"/>
      <c r="B643" s="33"/>
      <c r="C643" s="33"/>
      <c r="D643" s="33"/>
      <c r="E643" s="33"/>
      <c r="F643" s="165"/>
      <c r="G643" s="165"/>
      <c r="H643" s="166"/>
      <c r="I643" s="161"/>
      <c r="J643" s="167"/>
      <c r="K643" s="168"/>
      <c r="L643" s="33"/>
      <c r="M643" s="169"/>
      <c r="N643" s="169"/>
    </row>
    <row r="644" s="26" customFormat="1" ht="73.5" customHeight="1">
      <c r="A644" s="33"/>
      <c r="B644" s="33"/>
      <c r="C644" s="33"/>
      <c r="D644" s="33"/>
      <c r="E644" s="33"/>
      <c r="F644" s="165"/>
      <c r="G644" s="165"/>
      <c r="H644" s="166"/>
      <c r="I644" s="161"/>
      <c r="J644" s="167"/>
      <c r="K644" s="168"/>
      <c r="L644" s="33"/>
      <c r="M644" s="169"/>
      <c r="N644" s="169"/>
    </row>
    <row r="645" s="26" customFormat="1" ht="73.5" customHeight="1">
      <c r="A645" s="33"/>
      <c r="B645" s="33"/>
      <c r="C645" s="33"/>
      <c r="D645" s="33"/>
      <c r="E645" s="33"/>
      <c r="F645" s="165"/>
      <c r="G645" s="165"/>
      <c r="H645" s="166"/>
      <c r="I645" s="161"/>
      <c r="J645" s="167"/>
      <c r="K645" s="168"/>
      <c r="L645" s="33"/>
      <c r="M645" s="169"/>
      <c r="N645" s="169"/>
    </row>
    <row r="646" s="26" customFormat="1" ht="73.5" customHeight="1">
      <c r="A646" s="33"/>
      <c r="B646" s="33"/>
      <c r="C646" s="33"/>
      <c r="D646" s="33"/>
      <c r="E646" s="33"/>
      <c r="F646" s="165"/>
      <c r="G646" s="165"/>
      <c r="H646" s="166"/>
      <c r="I646" s="161"/>
      <c r="J646" s="167"/>
      <c r="K646" s="168"/>
      <c r="L646" s="33"/>
      <c r="M646" s="169"/>
      <c r="N646" s="169"/>
    </row>
    <row r="647" s="26" customFormat="1" ht="73.5" customHeight="1">
      <c r="A647" s="33"/>
      <c r="B647" s="33"/>
      <c r="C647" s="33"/>
      <c r="D647" s="33"/>
      <c r="E647" s="33"/>
      <c r="F647" s="165"/>
      <c r="G647" s="165"/>
      <c r="H647" s="166"/>
      <c r="I647" s="161"/>
      <c r="J647" s="167"/>
      <c r="K647" s="168"/>
      <c r="L647" s="33"/>
      <c r="M647" s="169"/>
      <c r="N647" s="169"/>
    </row>
    <row r="648" s="26" customFormat="1" ht="73.5" customHeight="1">
      <c r="A648" s="33"/>
      <c r="B648" s="33"/>
      <c r="C648" s="33"/>
      <c r="D648" s="33"/>
      <c r="E648" s="33"/>
      <c r="F648" s="165"/>
      <c r="G648" s="165"/>
      <c r="H648" s="166"/>
      <c r="I648" s="161"/>
      <c r="J648" s="167"/>
      <c r="K648" s="168"/>
      <c r="L648" s="33"/>
      <c r="M648" s="169"/>
      <c r="N648" s="169"/>
    </row>
    <row r="649" s="26" customFormat="1" ht="73.5" customHeight="1">
      <c r="A649" s="33"/>
      <c r="B649" s="33"/>
      <c r="C649" s="33"/>
      <c r="D649" s="33"/>
      <c r="E649" s="33"/>
      <c r="F649" s="165"/>
      <c r="G649" s="165"/>
      <c r="H649" s="166"/>
      <c r="I649" s="161"/>
      <c r="J649" s="167"/>
      <c r="K649" s="168"/>
      <c r="L649" s="33"/>
      <c r="M649" s="169"/>
      <c r="N649" s="169"/>
    </row>
    <row r="650" s="26" customFormat="1" ht="73.5" customHeight="1">
      <c r="A650" s="33"/>
      <c r="B650" s="33"/>
      <c r="C650" s="33"/>
      <c r="D650" s="33"/>
      <c r="E650" s="33"/>
      <c r="F650" s="165"/>
      <c r="G650" s="165"/>
      <c r="H650" s="166"/>
      <c r="I650" s="161"/>
      <c r="J650" s="167"/>
      <c r="K650" s="168"/>
      <c r="L650" s="33"/>
      <c r="M650" s="169"/>
      <c r="N650" s="169"/>
    </row>
    <row r="651" s="26" customFormat="1" ht="73.5" customHeight="1">
      <c r="A651" s="33"/>
      <c r="B651" s="33"/>
      <c r="C651" s="33"/>
      <c r="D651" s="33"/>
      <c r="E651" s="33"/>
      <c r="F651" s="165"/>
      <c r="G651" s="165"/>
      <c r="H651" s="166"/>
      <c r="I651" s="161"/>
      <c r="J651" s="167"/>
      <c r="K651" s="168"/>
      <c r="L651" s="33"/>
      <c r="M651" s="169"/>
      <c r="N651" s="169"/>
    </row>
    <row r="652" s="26" customFormat="1" ht="73.5" customHeight="1">
      <c r="A652" s="33"/>
      <c r="B652" s="33"/>
      <c r="C652" s="33"/>
      <c r="D652" s="33"/>
      <c r="E652" s="33"/>
      <c r="F652" s="165"/>
      <c r="G652" s="165"/>
      <c r="H652" s="166"/>
      <c r="I652" s="161"/>
      <c r="J652" s="167"/>
      <c r="K652" s="168"/>
      <c r="L652" s="33"/>
      <c r="M652" s="169"/>
      <c r="N652" s="169"/>
    </row>
    <row r="653" s="26" customFormat="1" ht="73.5" customHeight="1">
      <c r="A653" s="33"/>
      <c r="B653" s="33"/>
      <c r="C653" s="33"/>
      <c r="D653" s="33"/>
      <c r="E653" s="33"/>
      <c r="F653" s="165"/>
      <c r="G653" s="165"/>
      <c r="H653" s="166"/>
      <c r="I653" s="161"/>
      <c r="J653" s="167"/>
      <c r="K653" s="168"/>
      <c r="L653" s="33"/>
      <c r="M653" s="169"/>
      <c r="N653" s="169"/>
    </row>
    <row r="654" s="26" customFormat="1" ht="73.5" customHeight="1">
      <c r="A654" s="33"/>
      <c r="B654" s="33"/>
      <c r="C654" s="33"/>
      <c r="D654" s="33"/>
      <c r="E654" s="33"/>
      <c r="F654" s="165"/>
      <c r="G654" s="165"/>
      <c r="H654" s="166"/>
      <c r="I654" s="161"/>
      <c r="J654" s="167"/>
      <c r="K654" s="168"/>
      <c r="L654" s="33"/>
      <c r="M654" s="169"/>
      <c r="N654" s="169"/>
    </row>
    <row r="655" s="26" customFormat="1" ht="73.5" customHeight="1">
      <c r="A655" s="33"/>
      <c r="B655" s="33"/>
      <c r="C655" s="33"/>
      <c r="D655" s="33"/>
      <c r="E655" s="33"/>
      <c r="F655" s="165"/>
      <c r="G655" s="165"/>
      <c r="H655" s="166"/>
      <c r="I655" s="161"/>
      <c r="J655" s="167"/>
      <c r="K655" s="168"/>
      <c r="L655" s="33"/>
      <c r="M655" s="169"/>
      <c r="N655" s="169"/>
    </row>
    <row r="656" s="26" customFormat="1" ht="73.5" customHeight="1">
      <c r="A656" s="33"/>
      <c r="B656" s="33"/>
      <c r="C656" s="33"/>
      <c r="D656" s="33"/>
      <c r="E656" s="33"/>
      <c r="F656" s="165"/>
      <c r="G656" s="165"/>
      <c r="H656" s="166"/>
      <c r="I656" s="161"/>
      <c r="J656" s="167"/>
      <c r="K656" s="168"/>
      <c r="L656" s="33"/>
      <c r="M656" s="169"/>
      <c r="N656" s="169"/>
    </row>
    <row r="657" s="26" customFormat="1" ht="73.5" customHeight="1">
      <c r="A657" s="33"/>
      <c r="B657" s="33"/>
      <c r="C657" s="33"/>
      <c r="D657" s="33"/>
      <c r="E657" s="33"/>
      <c r="F657" s="165"/>
      <c r="G657" s="165"/>
      <c r="H657" s="166"/>
      <c r="I657" s="161"/>
      <c r="J657" s="167"/>
      <c r="K657" s="168"/>
      <c r="L657" s="33"/>
      <c r="M657" s="169"/>
      <c r="N657" s="169"/>
    </row>
    <row r="658" s="26" customFormat="1" ht="73.5" customHeight="1">
      <c r="A658" s="33"/>
      <c r="B658" s="33"/>
      <c r="C658" s="33"/>
      <c r="D658" s="33"/>
      <c r="E658" s="33"/>
      <c r="F658" s="165"/>
      <c r="G658" s="165"/>
      <c r="H658" s="166"/>
      <c r="I658" s="161"/>
      <c r="J658" s="167"/>
      <c r="K658" s="168"/>
      <c r="L658" s="33"/>
      <c r="M658" s="169"/>
      <c r="N658" s="169"/>
    </row>
    <row r="659" s="26" customFormat="1" ht="73.5" customHeight="1">
      <c r="A659" s="33"/>
      <c r="B659" s="33"/>
      <c r="C659" s="33"/>
      <c r="D659" s="33"/>
      <c r="E659" s="33"/>
      <c r="F659" s="165"/>
      <c r="G659" s="165"/>
      <c r="H659" s="166"/>
      <c r="I659" s="161"/>
      <c r="J659" s="167"/>
      <c r="K659" s="168"/>
      <c r="L659" s="33"/>
      <c r="M659" s="169"/>
      <c r="N659" s="169"/>
    </row>
    <row r="660" s="26" customFormat="1" ht="73.5" customHeight="1">
      <c r="A660" s="33"/>
      <c r="B660" s="33"/>
      <c r="C660" s="33"/>
      <c r="D660" s="33"/>
      <c r="E660" s="33"/>
      <c r="F660" s="165"/>
      <c r="G660" s="165"/>
      <c r="H660" s="166"/>
      <c r="I660" s="161"/>
      <c r="J660" s="167"/>
      <c r="K660" s="168"/>
      <c r="L660" s="33"/>
      <c r="M660" s="169"/>
      <c r="N660" s="169"/>
    </row>
    <row r="661" s="26" customFormat="1" ht="73.5" customHeight="1">
      <c r="A661" s="33"/>
      <c r="B661" s="33"/>
      <c r="C661" s="33"/>
      <c r="D661" s="33"/>
      <c r="E661" s="33"/>
      <c r="F661" s="165"/>
      <c r="G661" s="165"/>
      <c r="H661" s="166"/>
      <c r="I661" s="161"/>
      <c r="J661" s="167"/>
      <c r="K661" s="168"/>
      <c r="L661" s="33"/>
      <c r="M661" s="169"/>
      <c r="N661" s="169"/>
    </row>
    <row r="662" s="26" customFormat="1" ht="73.5" customHeight="1">
      <c r="A662" s="33"/>
      <c r="B662" s="33"/>
      <c r="C662" s="33"/>
      <c r="D662" s="33"/>
      <c r="E662" s="33"/>
      <c r="F662" s="165"/>
      <c r="G662" s="165"/>
      <c r="H662" s="166"/>
      <c r="I662" s="161"/>
      <c r="J662" s="167"/>
      <c r="K662" s="168"/>
      <c r="L662" s="33"/>
      <c r="M662" s="169"/>
      <c r="N662" s="169"/>
    </row>
    <row r="663" s="26" customFormat="1" ht="73.5" customHeight="1">
      <c r="A663" s="33"/>
      <c r="B663" s="33"/>
      <c r="C663" s="33"/>
      <c r="D663" s="33"/>
      <c r="E663" s="33"/>
      <c r="F663" s="165"/>
      <c r="G663" s="165"/>
      <c r="H663" s="166"/>
      <c r="I663" s="161"/>
      <c r="J663" s="167"/>
      <c r="K663" s="168"/>
      <c r="L663" s="33"/>
      <c r="M663" s="169"/>
      <c r="N663" s="169"/>
    </row>
    <row r="664" s="26" customFormat="1" ht="73.5" customHeight="1">
      <c r="A664" s="33"/>
      <c r="B664" s="33"/>
      <c r="C664" s="33"/>
      <c r="D664" s="33"/>
      <c r="E664" s="33"/>
      <c r="F664" s="165"/>
      <c r="G664" s="165"/>
      <c r="H664" s="166"/>
      <c r="I664" s="161"/>
      <c r="J664" s="167"/>
      <c r="K664" s="168"/>
      <c r="L664" s="33"/>
      <c r="M664" s="169"/>
      <c r="N664" s="169"/>
    </row>
    <row r="665" s="26" customFormat="1" ht="73.5" customHeight="1">
      <c r="A665" s="33"/>
      <c r="B665" s="33"/>
      <c r="C665" s="33"/>
      <c r="D665" s="33"/>
      <c r="E665" s="33"/>
      <c r="F665" s="165"/>
      <c r="G665" s="165"/>
      <c r="H665" s="166"/>
      <c r="I665" s="161"/>
      <c r="J665" s="167"/>
      <c r="K665" s="168"/>
      <c r="L665" s="33"/>
      <c r="M665" s="169"/>
      <c r="N665" s="169"/>
    </row>
    <row r="666" s="26" customFormat="1" ht="73.5" customHeight="1">
      <c r="A666" s="33"/>
      <c r="B666" s="33"/>
      <c r="C666" s="33"/>
      <c r="D666" s="33"/>
      <c r="E666" s="33"/>
      <c r="F666" s="165"/>
      <c r="G666" s="165"/>
      <c r="H666" s="166"/>
      <c r="I666" s="161"/>
      <c r="J666" s="167"/>
      <c r="K666" s="168"/>
      <c r="L666" s="33"/>
      <c r="M666" s="169"/>
      <c r="N666" s="169"/>
    </row>
    <row r="667" s="26" customFormat="1" ht="73.5" customHeight="1">
      <c r="A667" s="33"/>
      <c r="B667" s="33"/>
      <c r="C667" s="33"/>
      <c r="D667" s="33"/>
      <c r="E667" s="33"/>
      <c r="F667" s="165"/>
      <c r="G667" s="165"/>
      <c r="H667" s="166"/>
      <c r="I667" s="161"/>
      <c r="J667" s="167"/>
      <c r="K667" s="168"/>
      <c r="L667" s="33"/>
      <c r="M667" s="169"/>
      <c r="N667" s="169"/>
    </row>
    <row r="668" s="26" customFormat="1" ht="73.5" customHeight="1">
      <c r="A668" s="33"/>
      <c r="B668" s="33"/>
      <c r="C668" s="33"/>
      <c r="D668" s="33"/>
      <c r="E668" s="33"/>
      <c r="F668" s="165"/>
      <c r="G668" s="165"/>
      <c r="H668" s="166"/>
      <c r="I668" s="161"/>
      <c r="J668" s="167"/>
      <c r="K668" s="168"/>
      <c r="L668" s="33"/>
      <c r="M668" s="169"/>
      <c r="N668" s="169"/>
    </row>
    <row r="669" s="26" customFormat="1" ht="73.5" customHeight="1">
      <c r="A669" s="33"/>
      <c r="B669" s="33"/>
      <c r="C669" s="33"/>
      <c r="D669" s="33"/>
      <c r="E669" s="33"/>
      <c r="F669" s="165"/>
      <c r="G669" s="165"/>
      <c r="H669" s="166"/>
      <c r="I669" s="161"/>
      <c r="J669" s="167"/>
      <c r="K669" s="168"/>
      <c r="L669" s="33"/>
      <c r="M669" s="169"/>
      <c r="N669" s="169"/>
    </row>
    <row r="670" s="26" customFormat="1" ht="73.5" customHeight="1">
      <c r="A670" s="33"/>
      <c r="B670" s="33"/>
      <c r="C670" s="33"/>
      <c r="D670" s="33"/>
      <c r="E670" s="33"/>
      <c r="F670" s="165"/>
      <c r="G670" s="165"/>
      <c r="H670" s="166"/>
      <c r="I670" s="161"/>
      <c r="J670" s="167"/>
      <c r="K670" s="168"/>
      <c r="L670" s="33"/>
      <c r="M670" s="169"/>
      <c r="N670" s="169"/>
    </row>
    <row r="671" s="26" customFormat="1" ht="73.5" customHeight="1">
      <c r="A671" s="33"/>
      <c r="B671" s="33"/>
      <c r="C671" s="33"/>
      <c r="D671" s="33"/>
      <c r="E671" s="33"/>
      <c r="F671" s="165"/>
      <c r="G671" s="165"/>
      <c r="H671" s="166"/>
      <c r="I671" s="161"/>
      <c r="J671" s="167"/>
      <c r="K671" s="168"/>
      <c r="L671" s="33"/>
      <c r="M671" s="169"/>
      <c r="N671" s="169"/>
    </row>
    <row r="672" s="26" customFormat="1" ht="73.5" customHeight="1">
      <c r="A672" s="33"/>
      <c r="B672" s="33"/>
      <c r="C672" s="33"/>
      <c r="D672" s="33"/>
      <c r="E672" s="33"/>
      <c r="F672" s="165"/>
      <c r="G672" s="165"/>
      <c r="H672" s="166"/>
      <c r="I672" s="161"/>
      <c r="J672" s="167"/>
      <c r="K672" s="168"/>
      <c r="L672" s="33"/>
      <c r="M672" s="169"/>
      <c r="N672" s="169"/>
    </row>
    <row r="673" s="26" customFormat="1" ht="73.5" customHeight="1">
      <c r="A673" s="33"/>
      <c r="B673" s="33"/>
      <c r="C673" s="33"/>
      <c r="D673" s="33"/>
      <c r="E673" s="33"/>
      <c r="F673" s="165"/>
      <c r="G673" s="165"/>
      <c r="H673" s="166"/>
      <c r="I673" s="161"/>
      <c r="J673" s="167"/>
      <c r="K673" s="168"/>
      <c r="L673" s="33"/>
      <c r="M673" s="169"/>
      <c r="N673" s="169"/>
    </row>
    <row r="674" s="26" customFormat="1" ht="73.5" customHeight="1">
      <c r="A674" s="33"/>
      <c r="B674" s="33"/>
      <c r="C674" s="33"/>
      <c r="D674" s="33"/>
      <c r="E674" s="33"/>
      <c r="F674" s="165"/>
      <c r="G674" s="165"/>
      <c r="H674" s="166"/>
      <c r="I674" s="161"/>
      <c r="J674" s="167"/>
      <c r="K674" s="168"/>
      <c r="L674" s="33"/>
      <c r="M674" s="169"/>
      <c r="N674" s="169"/>
    </row>
    <row r="675" s="26" customFormat="1" ht="73.5" customHeight="1">
      <c r="A675" s="33"/>
      <c r="B675" s="33"/>
      <c r="C675" s="33"/>
      <c r="D675" s="33"/>
      <c r="E675" s="33"/>
      <c r="F675" s="165"/>
      <c r="G675" s="165"/>
      <c r="H675" s="166"/>
      <c r="I675" s="161"/>
      <c r="J675" s="167"/>
      <c r="K675" s="168"/>
      <c r="L675" s="33"/>
      <c r="M675" s="169"/>
      <c r="N675" s="169"/>
    </row>
    <row r="676" s="26" customFormat="1" ht="73.5" customHeight="1">
      <c r="A676" s="33"/>
      <c r="B676" s="33"/>
      <c r="C676" s="33"/>
      <c r="D676" s="33"/>
      <c r="E676" s="33"/>
      <c r="F676" s="165"/>
      <c r="G676" s="165"/>
      <c r="H676" s="166"/>
      <c r="I676" s="161"/>
      <c r="J676" s="167"/>
      <c r="K676" s="168"/>
      <c r="L676" s="33"/>
      <c r="M676" s="169"/>
      <c r="N676" s="169"/>
    </row>
    <row r="677" s="26" customFormat="1" ht="73.5" customHeight="1">
      <c r="A677" s="33"/>
      <c r="B677" s="33"/>
      <c r="C677" s="33"/>
      <c r="D677" s="33"/>
      <c r="E677" s="33"/>
      <c r="F677" s="165"/>
      <c r="G677" s="165"/>
      <c r="H677" s="166"/>
      <c r="I677" s="161"/>
      <c r="J677" s="167"/>
      <c r="K677" s="168"/>
      <c r="L677" s="33"/>
      <c r="M677" s="169"/>
      <c r="N677" s="169"/>
    </row>
    <row r="678" s="26" customFormat="1" ht="73.5" customHeight="1">
      <c r="A678" s="33"/>
      <c r="B678" s="33"/>
      <c r="C678" s="33"/>
      <c r="D678" s="33"/>
      <c r="E678" s="33"/>
      <c r="F678" s="165"/>
      <c r="G678" s="165"/>
      <c r="H678" s="166"/>
      <c r="I678" s="161"/>
      <c r="J678" s="167"/>
      <c r="K678" s="168"/>
      <c r="L678" s="33"/>
      <c r="M678" s="169"/>
      <c r="N678" s="169"/>
    </row>
    <row r="679" s="26" customFormat="1" ht="73.5" customHeight="1">
      <c r="A679" s="33"/>
      <c r="B679" s="33"/>
      <c r="C679" s="33"/>
      <c r="D679" s="33"/>
      <c r="E679" s="33"/>
      <c r="F679" s="165"/>
      <c r="G679" s="165"/>
      <c r="H679" s="166"/>
      <c r="I679" s="161"/>
      <c r="J679" s="167"/>
      <c r="K679" s="168"/>
      <c r="L679" s="33"/>
      <c r="M679" s="169"/>
      <c r="N679" s="169"/>
    </row>
    <row r="680" s="26" customFormat="1" ht="73.5" customHeight="1">
      <c r="A680" s="33"/>
      <c r="B680" s="33"/>
      <c r="C680" s="33"/>
      <c r="D680" s="33"/>
      <c r="E680" s="33"/>
      <c r="F680" s="165"/>
      <c r="G680" s="165"/>
      <c r="H680" s="166"/>
      <c r="I680" s="161"/>
      <c r="J680" s="167"/>
      <c r="K680" s="168"/>
      <c r="L680" s="33"/>
      <c r="M680" s="169"/>
      <c r="N680" s="169"/>
    </row>
    <row r="681" s="26" customFormat="1" ht="73.5" customHeight="1">
      <c r="A681" s="33"/>
      <c r="B681" s="33"/>
      <c r="C681" s="33"/>
      <c r="D681" s="33"/>
      <c r="E681" s="33"/>
      <c r="F681" s="165"/>
      <c r="G681" s="165"/>
      <c r="H681" s="166"/>
      <c r="I681" s="161"/>
      <c r="J681" s="167"/>
      <c r="K681" s="168"/>
      <c r="L681" s="33"/>
      <c r="M681" s="169"/>
      <c r="N681" s="169"/>
    </row>
    <row r="682" s="26" customFormat="1" ht="73.5" customHeight="1">
      <c r="A682" s="33"/>
      <c r="B682" s="33"/>
      <c r="C682" s="33"/>
      <c r="D682" s="33"/>
      <c r="E682" s="33"/>
      <c r="F682" s="165"/>
      <c r="G682" s="165"/>
      <c r="H682" s="166"/>
      <c r="I682" s="161"/>
      <c r="J682" s="167"/>
      <c r="K682" s="168"/>
      <c r="L682" s="33"/>
      <c r="M682" s="169"/>
      <c r="N682" s="169"/>
    </row>
    <row r="683" s="26" customFormat="1" ht="73.5" customHeight="1">
      <c r="A683" s="33"/>
      <c r="B683" s="33"/>
      <c r="C683" s="33"/>
      <c r="D683" s="33"/>
      <c r="E683" s="33"/>
      <c r="F683" s="165"/>
      <c r="G683" s="165"/>
      <c r="H683" s="166"/>
      <c r="I683" s="161"/>
      <c r="J683" s="167"/>
      <c r="K683" s="168"/>
      <c r="L683" s="33"/>
      <c r="M683" s="169"/>
      <c r="N683" s="169"/>
    </row>
    <row r="684" s="26" customFormat="1" ht="73.5" customHeight="1">
      <c r="A684" s="33"/>
      <c r="B684" s="33"/>
      <c r="C684" s="33"/>
      <c r="D684" s="33"/>
      <c r="E684" s="33"/>
      <c r="F684" s="165"/>
      <c r="G684" s="165"/>
      <c r="H684" s="166"/>
      <c r="I684" s="161"/>
      <c r="J684" s="167"/>
      <c r="K684" s="168"/>
      <c r="L684" s="33"/>
      <c r="M684" s="169"/>
      <c r="N684" s="169"/>
    </row>
    <row r="685" s="26" customFormat="1" ht="73.5" customHeight="1">
      <c r="A685" s="33"/>
      <c r="B685" s="33"/>
      <c r="C685" s="33"/>
      <c r="D685" s="33"/>
      <c r="E685" s="33"/>
      <c r="F685" s="165"/>
      <c r="G685" s="165"/>
      <c r="H685" s="166"/>
      <c r="I685" s="161"/>
      <c r="J685" s="167"/>
      <c r="K685" s="168"/>
      <c r="L685" s="33"/>
      <c r="M685" s="169"/>
      <c r="N685" s="169"/>
    </row>
    <row r="686" s="26" customFormat="1" ht="73.5" customHeight="1">
      <c r="A686" s="33"/>
      <c r="B686" s="33"/>
      <c r="C686" s="33"/>
      <c r="D686" s="33"/>
      <c r="E686" s="33"/>
      <c r="F686" s="165"/>
      <c r="G686" s="165"/>
      <c r="H686" s="166"/>
      <c r="I686" s="161"/>
      <c r="J686" s="167"/>
      <c r="K686" s="168"/>
      <c r="L686" s="33"/>
      <c r="M686" s="169"/>
      <c r="N686" s="169"/>
    </row>
    <row r="687" s="26" customFormat="1" ht="73.5" customHeight="1">
      <c r="A687" s="33"/>
      <c r="B687" s="33"/>
      <c r="C687" s="33"/>
      <c r="D687" s="33"/>
      <c r="E687" s="33"/>
      <c r="F687" s="165"/>
      <c r="G687" s="165"/>
      <c r="H687" s="166"/>
      <c r="I687" s="161"/>
      <c r="J687" s="167"/>
      <c r="K687" s="168"/>
      <c r="L687" s="33"/>
      <c r="M687" s="169"/>
      <c r="N687" s="169"/>
    </row>
    <row r="688" s="26" customFormat="1" ht="73.5" customHeight="1">
      <c r="A688" s="33"/>
      <c r="B688" s="33"/>
      <c r="C688" s="33"/>
      <c r="D688" s="33"/>
      <c r="E688" s="33"/>
      <c r="F688" s="165"/>
      <c r="G688" s="165"/>
      <c r="H688" s="166"/>
      <c r="I688" s="161"/>
      <c r="J688" s="167"/>
      <c r="K688" s="168"/>
      <c r="L688" s="33"/>
      <c r="M688" s="169"/>
      <c r="N688" s="169"/>
    </row>
    <row r="689" s="26" customFormat="1" ht="73.5" customHeight="1">
      <c r="A689" s="33"/>
      <c r="B689" s="33"/>
      <c r="C689" s="33"/>
      <c r="D689" s="33"/>
      <c r="E689" s="33"/>
      <c r="F689" s="165"/>
      <c r="G689" s="165"/>
      <c r="H689" s="166"/>
      <c r="I689" s="161"/>
      <c r="J689" s="167"/>
      <c r="K689" s="168"/>
      <c r="L689" s="33"/>
      <c r="M689" s="169"/>
      <c r="N689" s="169"/>
    </row>
    <row r="690" s="26" customFormat="1" ht="73.5" customHeight="1">
      <c r="A690" s="33"/>
      <c r="B690" s="33"/>
      <c r="C690" s="33"/>
      <c r="D690" s="33"/>
      <c r="E690" s="33"/>
      <c r="F690" s="165"/>
      <c r="G690" s="165"/>
      <c r="H690" s="166"/>
      <c r="I690" s="161"/>
      <c r="J690" s="167"/>
      <c r="K690" s="168"/>
      <c r="L690" s="33"/>
      <c r="M690" s="169"/>
      <c r="N690" s="169"/>
    </row>
    <row r="691" s="26" customFormat="1" ht="73.5" customHeight="1">
      <c r="A691" s="33"/>
      <c r="B691" s="33"/>
      <c r="C691" s="33"/>
      <c r="D691" s="33"/>
      <c r="E691" s="33"/>
      <c r="F691" s="165"/>
      <c r="G691" s="165"/>
      <c r="H691" s="166"/>
      <c r="I691" s="161"/>
      <c r="J691" s="167"/>
      <c r="K691" s="168"/>
      <c r="L691" s="33"/>
      <c r="M691" s="169"/>
      <c r="N691" s="169"/>
    </row>
    <row r="692" s="26" customFormat="1" ht="73.5" customHeight="1">
      <c r="A692" s="33"/>
      <c r="B692" s="33"/>
      <c r="C692" s="33"/>
      <c r="D692" s="33"/>
      <c r="E692" s="33"/>
      <c r="F692" s="165"/>
      <c r="G692" s="165"/>
      <c r="H692" s="166"/>
      <c r="I692" s="161"/>
      <c r="J692" s="167"/>
      <c r="K692" s="168"/>
      <c r="L692" s="33"/>
      <c r="M692" s="169"/>
      <c r="N692" s="169"/>
    </row>
    <row r="693" s="26" customFormat="1" ht="73.5" customHeight="1">
      <c r="A693" s="33"/>
      <c r="B693" s="33"/>
      <c r="C693" s="33"/>
      <c r="D693" s="33"/>
      <c r="E693" s="33"/>
      <c r="F693" s="165"/>
      <c r="G693" s="165"/>
      <c r="H693" s="166"/>
      <c r="I693" s="161"/>
      <c r="J693" s="167"/>
      <c r="K693" s="168"/>
      <c r="L693" s="33"/>
      <c r="M693" s="169"/>
      <c r="N693" s="169"/>
    </row>
    <row r="694" s="26" customFormat="1" ht="73.5" customHeight="1">
      <c r="A694" s="33"/>
      <c r="B694" s="33"/>
      <c r="C694" s="33"/>
      <c r="D694" s="33"/>
      <c r="E694" s="33"/>
      <c r="F694" s="165"/>
      <c r="G694" s="165"/>
      <c r="H694" s="166"/>
      <c r="I694" s="161"/>
      <c r="J694" s="167"/>
      <c r="K694" s="168"/>
      <c r="L694" s="33"/>
      <c r="M694" s="169"/>
      <c r="N694" s="169"/>
    </row>
    <row r="695" s="26" customFormat="1" ht="73.5" customHeight="1">
      <c r="A695" s="33"/>
      <c r="B695" s="33"/>
      <c r="C695" s="33"/>
      <c r="D695" s="33"/>
      <c r="E695" s="33"/>
      <c r="F695" s="165"/>
      <c r="G695" s="165"/>
      <c r="H695" s="166"/>
      <c r="I695" s="161"/>
      <c r="J695" s="167"/>
      <c r="K695" s="168"/>
      <c r="L695" s="33"/>
      <c r="M695" s="169"/>
      <c r="N695" s="169"/>
    </row>
    <row r="696" s="26" customFormat="1" ht="73.5" customHeight="1">
      <c r="A696" s="33"/>
      <c r="B696" s="33"/>
      <c r="C696" s="33"/>
      <c r="D696" s="33"/>
      <c r="E696" s="33"/>
      <c r="F696" s="165"/>
      <c r="G696" s="165"/>
      <c r="H696" s="166"/>
      <c r="I696" s="161"/>
      <c r="J696" s="167"/>
      <c r="K696" s="168"/>
      <c r="L696" s="33"/>
      <c r="M696" s="169"/>
      <c r="N696" s="169"/>
    </row>
    <row r="697" s="26" customFormat="1" ht="73.5" customHeight="1">
      <c r="A697" s="33"/>
      <c r="B697" s="33"/>
      <c r="C697" s="33"/>
      <c r="D697" s="33"/>
      <c r="E697" s="33"/>
      <c r="F697" s="165"/>
      <c r="G697" s="165"/>
      <c r="H697" s="166"/>
      <c r="I697" s="161"/>
      <c r="J697" s="167"/>
      <c r="K697" s="168"/>
      <c r="L697" s="33"/>
      <c r="M697" s="169"/>
      <c r="N697" s="169"/>
    </row>
    <row r="698" s="26" customFormat="1" ht="73.5" customHeight="1">
      <c r="A698" s="33"/>
      <c r="B698" s="33"/>
      <c r="C698" s="33"/>
      <c r="D698" s="33"/>
      <c r="E698" s="33"/>
      <c r="F698" s="165"/>
      <c r="G698" s="165"/>
      <c r="H698" s="166"/>
      <c r="I698" s="161"/>
      <c r="J698" s="167"/>
      <c r="K698" s="168"/>
      <c r="L698" s="33"/>
      <c r="M698" s="169"/>
      <c r="N698" s="169"/>
    </row>
    <row r="699" s="26" customFormat="1" ht="73.5" customHeight="1">
      <c r="A699" s="33"/>
      <c r="B699" s="33"/>
      <c r="C699" s="33"/>
      <c r="D699" s="33"/>
      <c r="E699" s="33"/>
      <c r="F699" s="165"/>
      <c r="G699" s="165"/>
      <c r="H699" s="166"/>
      <c r="I699" s="161"/>
      <c r="J699" s="167"/>
      <c r="K699" s="168"/>
      <c r="L699" s="33"/>
      <c r="M699" s="169"/>
      <c r="N699" s="169"/>
    </row>
    <row r="700" s="26" customFormat="1" ht="73.5" customHeight="1">
      <c r="A700" s="33"/>
      <c r="B700" s="33"/>
      <c r="C700" s="33"/>
      <c r="D700" s="33"/>
      <c r="E700" s="33"/>
      <c r="F700" s="165"/>
      <c r="G700" s="165"/>
      <c r="H700" s="166"/>
      <c r="I700" s="161"/>
      <c r="J700" s="167"/>
      <c r="K700" s="168"/>
      <c r="L700" s="33"/>
      <c r="M700" s="169"/>
      <c r="N700" s="169"/>
    </row>
    <row r="701" s="26" customFormat="1" ht="73.5" customHeight="1">
      <c r="A701" s="33"/>
      <c r="B701" s="33"/>
      <c r="C701" s="33"/>
      <c r="D701" s="33"/>
      <c r="E701" s="33"/>
      <c r="F701" s="165"/>
      <c r="G701" s="165"/>
      <c r="H701" s="166"/>
      <c r="I701" s="161"/>
      <c r="J701" s="167"/>
      <c r="K701" s="168"/>
      <c r="L701" s="33"/>
      <c r="M701" s="169"/>
      <c r="N701" s="169"/>
    </row>
    <row r="702" s="26" customFormat="1" ht="73.5" customHeight="1">
      <c r="A702" s="33"/>
      <c r="B702" s="33"/>
      <c r="C702" s="33"/>
      <c r="D702" s="33"/>
      <c r="E702" s="33"/>
      <c r="F702" s="165"/>
      <c r="G702" s="165"/>
      <c r="H702" s="166"/>
      <c r="I702" s="161"/>
      <c r="J702" s="167"/>
      <c r="K702" s="168"/>
      <c r="L702" s="33"/>
      <c r="M702" s="169"/>
      <c r="N702" s="169"/>
    </row>
    <row r="703" s="26" customFormat="1" ht="73.5" customHeight="1">
      <c r="A703" s="33"/>
      <c r="B703" s="33"/>
      <c r="C703" s="33"/>
      <c r="D703" s="33"/>
      <c r="E703" s="33"/>
      <c r="F703" s="165"/>
      <c r="G703" s="165"/>
      <c r="H703" s="166"/>
      <c r="I703" s="161"/>
      <c r="J703" s="167"/>
      <c r="K703" s="168"/>
      <c r="L703" s="33"/>
      <c r="M703" s="169"/>
      <c r="N703" s="169"/>
    </row>
    <row r="704" s="26" customFormat="1" ht="73.5" customHeight="1">
      <c r="A704" s="33"/>
      <c r="B704" s="33"/>
      <c r="C704" s="33"/>
      <c r="D704" s="33"/>
      <c r="E704" s="33"/>
      <c r="F704" s="165"/>
      <c r="G704" s="165"/>
      <c r="H704" s="166"/>
      <c r="I704" s="161"/>
      <c r="J704" s="167"/>
      <c r="K704" s="168"/>
      <c r="L704" s="33"/>
      <c r="M704" s="169"/>
      <c r="N704" s="169"/>
    </row>
    <row r="705" s="26" customFormat="1" ht="73.5" customHeight="1">
      <c r="A705" s="33"/>
      <c r="B705" s="33"/>
      <c r="C705" s="33"/>
      <c r="D705" s="33"/>
      <c r="E705" s="33"/>
      <c r="F705" s="165"/>
      <c r="G705" s="165"/>
      <c r="H705" s="166"/>
      <c r="I705" s="161"/>
      <c r="J705" s="167"/>
      <c r="K705" s="168"/>
      <c r="L705" s="33"/>
      <c r="M705" s="169"/>
      <c r="N705" s="169"/>
    </row>
    <row r="706" s="26" customFormat="1" ht="73.5" customHeight="1">
      <c r="A706" s="33"/>
      <c r="B706" s="33"/>
      <c r="C706" s="33"/>
      <c r="D706" s="33"/>
      <c r="E706" s="33"/>
      <c r="F706" s="165"/>
      <c r="G706" s="165"/>
      <c r="H706" s="166"/>
      <c r="I706" s="161"/>
      <c r="J706" s="167"/>
      <c r="K706" s="168"/>
      <c r="L706" s="33"/>
      <c r="M706" s="169"/>
      <c r="N706" s="169"/>
    </row>
    <row r="707" s="26" customFormat="1" ht="73.5" customHeight="1">
      <c r="A707" s="33"/>
      <c r="B707" s="33"/>
      <c r="C707" s="33"/>
      <c r="D707" s="33"/>
      <c r="E707" s="33"/>
      <c r="F707" s="165"/>
      <c r="G707" s="165"/>
      <c r="H707" s="166"/>
      <c r="I707" s="161"/>
      <c r="J707" s="167"/>
      <c r="K707" s="168"/>
      <c r="L707" s="33"/>
      <c r="M707" s="169"/>
      <c r="N707" s="169"/>
    </row>
    <row r="708" s="26" customFormat="1" ht="73.5" customHeight="1">
      <c r="A708" s="33"/>
      <c r="B708" s="33"/>
      <c r="C708" s="33"/>
      <c r="D708" s="33"/>
      <c r="E708" s="33"/>
      <c r="F708" s="165"/>
      <c r="G708" s="165"/>
      <c r="H708" s="166"/>
      <c r="I708" s="161"/>
      <c r="J708" s="167"/>
      <c r="K708" s="168"/>
      <c r="L708" s="33"/>
      <c r="M708" s="169"/>
      <c r="N708" s="169"/>
    </row>
    <row r="709" s="26" customFormat="1" ht="73.5" customHeight="1">
      <c r="A709" s="33"/>
      <c r="B709" s="33"/>
      <c r="C709" s="33"/>
      <c r="D709" s="33"/>
      <c r="E709" s="33"/>
      <c r="F709" s="165"/>
      <c r="G709" s="165"/>
      <c r="H709" s="166"/>
      <c r="I709" s="161"/>
      <c r="J709" s="167"/>
      <c r="K709" s="168"/>
      <c r="L709" s="33"/>
      <c r="M709" s="169"/>
      <c r="N709" s="169"/>
    </row>
    <row r="710" s="26" customFormat="1" ht="73.5" customHeight="1">
      <c r="A710" s="33"/>
      <c r="B710" s="33"/>
      <c r="C710" s="33"/>
      <c r="D710" s="33"/>
      <c r="E710" s="33"/>
      <c r="F710" s="165"/>
      <c r="G710" s="165"/>
      <c r="H710" s="166"/>
      <c r="I710" s="161"/>
      <c r="J710" s="167"/>
      <c r="K710" s="168"/>
      <c r="L710" s="33"/>
      <c r="M710" s="169"/>
      <c r="N710" s="169"/>
    </row>
    <row r="711" s="26" customFormat="1" ht="73.5" customHeight="1">
      <c r="A711" s="33"/>
      <c r="B711" s="33"/>
      <c r="C711" s="33"/>
      <c r="D711" s="33"/>
      <c r="E711" s="33"/>
      <c r="F711" s="165"/>
      <c r="G711" s="165"/>
      <c r="H711" s="166"/>
      <c r="I711" s="161"/>
      <c r="J711" s="167"/>
      <c r="K711" s="168"/>
      <c r="L711" s="33"/>
      <c r="M711" s="169"/>
      <c r="N711" s="169"/>
    </row>
    <row r="712" s="26" customFormat="1" ht="73.5" customHeight="1">
      <c r="A712" s="33"/>
      <c r="B712" s="33"/>
      <c r="C712" s="33"/>
      <c r="D712" s="33"/>
      <c r="E712" s="33"/>
      <c r="F712" s="165"/>
      <c r="G712" s="165"/>
      <c r="H712" s="166"/>
      <c r="I712" s="161"/>
      <c r="J712" s="167"/>
      <c r="K712" s="168"/>
      <c r="L712" s="33"/>
      <c r="M712" s="169"/>
      <c r="N712" s="169"/>
    </row>
    <row r="713" s="26" customFormat="1" ht="73.5" customHeight="1">
      <c r="A713" s="33"/>
      <c r="B713" s="33"/>
      <c r="C713" s="33"/>
      <c r="D713" s="33"/>
      <c r="E713" s="33"/>
      <c r="F713" s="165"/>
      <c r="G713" s="165"/>
      <c r="H713" s="166"/>
      <c r="I713" s="161"/>
      <c r="J713" s="167"/>
      <c r="K713" s="168"/>
      <c r="L713" s="33"/>
      <c r="M713" s="169"/>
      <c r="N713" s="169"/>
    </row>
    <row r="714" s="26" customFormat="1" ht="73.5" customHeight="1">
      <c r="A714" s="33"/>
      <c r="B714" s="33"/>
      <c r="C714" s="33"/>
      <c r="D714" s="33"/>
      <c r="E714" s="33"/>
      <c r="F714" s="165"/>
      <c r="G714" s="165"/>
      <c r="H714" s="166"/>
      <c r="I714" s="161"/>
      <c r="J714" s="167"/>
      <c r="K714" s="168"/>
      <c r="L714" s="33"/>
      <c r="M714" s="169"/>
      <c r="N714" s="169"/>
    </row>
    <row r="715" s="26" customFormat="1" ht="73.5" customHeight="1">
      <c r="A715" s="33"/>
      <c r="B715" s="33"/>
      <c r="C715" s="33"/>
      <c r="D715" s="33"/>
      <c r="E715" s="33"/>
      <c r="F715" s="165"/>
      <c r="G715" s="165"/>
      <c r="H715" s="166"/>
      <c r="I715" s="161"/>
      <c r="J715" s="167"/>
      <c r="K715" s="168"/>
      <c r="L715" s="33"/>
      <c r="M715" s="169"/>
      <c r="N715" s="169"/>
    </row>
    <row r="716" s="26" customFormat="1" ht="73.5" customHeight="1">
      <c r="A716" s="33"/>
      <c r="B716" s="33"/>
      <c r="C716" s="33"/>
      <c r="D716" s="33"/>
      <c r="E716" s="33"/>
      <c r="F716" s="165"/>
      <c r="G716" s="165"/>
      <c r="H716" s="166"/>
      <c r="I716" s="161"/>
      <c r="J716" s="167"/>
      <c r="K716" s="168"/>
      <c r="L716" s="33"/>
      <c r="M716" s="169"/>
      <c r="N716" s="169"/>
    </row>
    <row r="717" s="26" customFormat="1" ht="73.5" customHeight="1">
      <c r="A717" s="33"/>
      <c r="B717" s="33"/>
      <c r="C717" s="33"/>
      <c r="D717" s="33"/>
      <c r="E717" s="33"/>
      <c r="F717" s="165"/>
      <c r="G717" s="165"/>
      <c r="H717" s="166"/>
      <c r="I717" s="161"/>
      <c r="J717" s="167"/>
      <c r="K717" s="168"/>
      <c r="L717" s="33"/>
      <c r="M717" s="169"/>
      <c r="N717" s="169"/>
    </row>
    <row r="718" s="26" customFormat="1" ht="73.5" customHeight="1">
      <c r="A718" s="33"/>
      <c r="B718" s="33"/>
      <c r="C718" s="33"/>
      <c r="D718" s="33"/>
      <c r="E718" s="33"/>
      <c r="F718" s="165"/>
      <c r="G718" s="165"/>
      <c r="H718" s="166"/>
      <c r="I718" s="161"/>
      <c r="J718" s="167"/>
      <c r="K718" s="168"/>
      <c r="L718" s="33"/>
      <c r="M718" s="169"/>
      <c r="N718" s="169"/>
    </row>
    <row r="719" s="26" customFormat="1" ht="73.5" customHeight="1">
      <c r="A719" s="33"/>
      <c r="B719" s="33"/>
      <c r="C719" s="33"/>
      <c r="D719" s="33"/>
      <c r="E719" s="33"/>
      <c r="F719" s="165"/>
      <c r="G719" s="165"/>
      <c r="H719" s="166"/>
      <c r="I719" s="161"/>
      <c r="J719" s="167"/>
      <c r="K719" s="168"/>
      <c r="L719" s="33"/>
      <c r="M719" s="169"/>
      <c r="N719" s="169"/>
    </row>
    <row r="720" s="26" customFormat="1" ht="73.5" customHeight="1">
      <c r="A720" s="33"/>
      <c r="B720" s="33"/>
      <c r="C720" s="33"/>
      <c r="D720" s="33"/>
      <c r="E720" s="33"/>
      <c r="F720" s="165"/>
      <c r="G720" s="165"/>
      <c r="H720" s="166"/>
      <c r="I720" s="161"/>
      <c r="J720" s="167"/>
      <c r="K720" s="168"/>
      <c r="L720" s="33"/>
      <c r="M720" s="169"/>
      <c r="N720" s="169"/>
    </row>
    <row r="721" s="26" customFormat="1" ht="73.5" customHeight="1">
      <c r="A721" s="33"/>
      <c r="B721" s="33"/>
      <c r="C721" s="33"/>
      <c r="D721" s="33"/>
      <c r="E721" s="33"/>
      <c r="F721" s="165"/>
      <c r="G721" s="165"/>
      <c r="H721" s="166"/>
      <c r="I721" s="161"/>
      <c r="J721" s="167"/>
      <c r="K721" s="168"/>
      <c r="L721" s="33"/>
      <c r="M721" s="169"/>
      <c r="N721" s="169"/>
    </row>
    <row r="722" s="26" customFormat="1" ht="73.5" customHeight="1">
      <c r="A722" s="33"/>
      <c r="B722" s="33"/>
      <c r="C722" s="33"/>
      <c r="D722" s="33"/>
      <c r="E722" s="33"/>
      <c r="F722" s="165"/>
      <c r="G722" s="165"/>
      <c r="H722" s="166"/>
      <c r="I722" s="161"/>
      <c r="J722" s="167"/>
      <c r="K722" s="168"/>
      <c r="L722" s="33"/>
      <c r="M722" s="169"/>
      <c r="N722" s="169"/>
    </row>
    <row r="723" s="26" customFormat="1" ht="73.5" customHeight="1">
      <c r="A723" s="33"/>
      <c r="B723" s="33"/>
      <c r="C723" s="33"/>
      <c r="D723" s="33"/>
      <c r="E723" s="33"/>
      <c r="F723" s="165"/>
      <c r="G723" s="165"/>
      <c r="H723" s="166"/>
      <c r="I723" s="161"/>
      <c r="J723" s="167"/>
      <c r="K723" s="168"/>
      <c r="L723" s="33"/>
      <c r="M723" s="169"/>
      <c r="N723" s="169"/>
    </row>
    <row r="724" s="26" customFormat="1" ht="73.5" customHeight="1">
      <c r="A724" s="33"/>
      <c r="B724" s="33"/>
      <c r="C724" s="33"/>
      <c r="D724" s="33"/>
      <c r="E724" s="33"/>
      <c r="F724" s="165"/>
      <c r="G724" s="165"/>
      <c r="H724" s="166"/>
      <c r="I724" s="161"/>
      <c r="J724" s="167"/>
      <c r="K724" s="168"/>
      <c r="L724" s="33"/>
      <c r="M724" s="169"/>
      <c r="N724" s="169"/>
    </row>
    <row r="725" s="26" customFormat="1" ht="73.5" customHeight="1">
      <c r="A725" s="33"/>
      <c r="B725" s="33"/>
      <c r="C725" s="33"/>
      <c r="D725" s="33"/>
      <c r="E725" s="33"/>
      <c r="F725" s="165"/>
      <c r="G725" s="165"/>
      <c r="H725" s="166"/>
      <c r="I725" s="161"/>
      <c r="J725" s="167"/>
      <c r="K725" s="168"/>
      <c r="L725" s="33"/>
      <c r="M725" s="169"/>
      <c r="N725" s="169"/>
    </row>
    <row r="726" s="26" customFormat="1" ht="73.5" customHeight="1">
      <c r="A726" s="33"/>
      <c r="B726" s="33"/>
      <c r="C726" s="33"/>
      <c r="D726" s="33"/>
      <c r="E726" s="33"/>
      <c r="F726" s="165"/>
      <c r="G726" s="165"/>
      <c r="H726" s="166"/>
      <c r="I726" s="161"/>
      <c r="J726" s="167"/>
      <c r="K726" s="168"/>
      <c r="L726" s="33"/>
      <c r="M726" s="169"/>
      <c r="N726" s="169"/>
    </row>
    <row r="727" s="26" customFormat="1" ht="73.5" customHeight="1">
      <c r="A727" s="33"/>
      <c r="B727" s="33"/>
      <c r="C727" s="33"/>
      <c r="D727" s="33"/>
      <c r="E727" s="33"/>
      <c r="F727" s="165"/>
      <c r="G727" s="165"/>
      <c r="H727" s="166"/>
      <c r="I727" s="161"/>
      <c r="J727" s="167"/>
      <c r="K727" s="168"/>
      <c r="L727" s="33"/>
      <c r="M727" s="169"/>
      <c r="N727" s="169"/>
    </row>
    <row r="728" s="26" customFormat="1" ht="73.5" customHeight="1">
      <c r="A728" s="33"/>
      <c r="B728" s="33"/>
      <c r="C728" s="33"/>
      <c r="D728" s="33"/>
      <c r="E728" s="33"/>
      <c r="F728" s="165"/>
      <c r="G728" s="165"/>
      <c r="H728" s="166"/>
      <c r="I728" s="161"/>
      <c r="J728" s="167"/>
      <c r="K728" s="168"/>
      <c r="L728" s="33"/>
      <c r="M728" s="169"/>
      <c r="N728" s="169"/>
    </row>
    <row r="729" s="26" customFormat="1" ht="73.5" customHeight="1">
      <c r="A729" s="33"/>
      <c r="B729" s="33"/>
      <c r="C729" s="33"/>
      <c r="D729" s="33"/>
      <c r="E729" s="33"/>
      <c r="F729" s="165"/>
      <c r="G729" s="165"/>
      <c r="H729" s="166"/>
      <c r="I729" s="161"/>
      <c r="J729" s="167"/>
      <c r="K729" s="168"/>
      <c r="L729" s="33"/>
      <c r="M729" s="169"/>
      <c r="N729" s="169"/>
    </row>
    <row r="730" s="26" customFormat="1" ht="73.5" customHeight="1">
      <c r="A730" s="33"/>
      <c r="B730" s="33"/>
      <c r="C730" s="33"/>
      <c r="D730" s="33"/>
      <c r="E730" s="33"/>
      <c r="F730" s="165"/>
      <c r="G730" s="165"/>
      <c r="H730" s="166"/>
      <c r="I730" s="161"/>
      <c r="J730" s="167"/>
      <c r="K730" s="168"/>
      <c r="L730" s="33"/>
      <c r="M730" s="169"/>
      <c r="N730" s="169"/>
    </row>
    <row r="731" s="26" customFormat="1" ht="73.5" customHeight="1">
      <c r="A731" s="33"/>
      <c r="B731" s="33"/>
      <c r="C731" s="33"/>
      <c r="D731" s="33"/>
      <c r="E731" s="33"/>
      <c r="F731" s="165"/>
      <c r="G731" s="165"/>
      <c r="H731" s="166"/>
      <c r="I731" s="161"/>
      <c r="J731" s="167"/>
      <c r="K731" s="168"/>
      <c r="L731" s="33"/>
      <c r="M731" s="169"/>
      <c r="N731" s="169"/>
    </row>
    <row r="732" s="26" customFormat="1" ht="73.5" customHeight="1">
      <c r="A732" s="33"/>
      <c r="B732" s="33"/>
      <c r="C732" s="33"/>
      <c r="D732" s="33"/>
      <c r="E732" s="33"/>
      <c r="F732" s="165"/>
      <c r="G732" s="165"/>
      <c r="H732" s="166"/>
      <c r="I732" s="161"/>
      <c r="J732" s="167"/>
      <c r="K732" s="168"/>
      <c r="L732" s="33"/>
      <c r="M732" s="169"/>
      <c r="N732" s="169"/>
    </row>
    <row r="733" s="26" customFormat="1" ht="73.5" customHeight="1">
      <c r="A733" s="33"/>
      <c r="B733" s="33"/>
      <c r="C733" s="33"/>
      <c r="D733" s="33"/>
      <c r="E733" s="33"/>
      <c r="F733" s="165"/>
      <c r="G733" s="165"/>
      <c r="H733" s="166"/>
      <c r="I733" s="161"/>
      <c r="J733" s="167"/>
      <c r="K733" s="168"/>
      <c r="L733" s="33"/>
      <c r="M733" s="169"/>
      <c r="N733" s="169"/>
    </row>
    <row r="734" s="26" customFormat="1" ht="73.5" customHeight="1">
      <c r="A734" s="33"/>
      <c r="B734" s="33"/>
      <c r="C734" s="33"/>
      <c r="D734" s="33"/>
      <c r="E734" s="33"/>
      <c r="F734" s="165"/>
      <c r="G734" s="165"/>
      <c r="H734" s="166"/>
      <c r="I734" s="161"/>
      <c r="J734" s="167"/>
      <c r="K734" s="168"/>
      <c r="L734" s="33"/>
      <c r="M734" s="169"/>
      <c r="N734" s="169"/>
    </row>
    <row r="735" s="26" customFormat="1" ht="73.5" customHeight="1">
      <c r="A735" s="33"/>
      <c r="B735" s="33"/>
      <c r="C735" s="33"/>
      <c r="D735" s="33"/>
      <c r="E735" s="33"/>
      <c r="F735" s="165"/>
      <c r="G735" s="165"/>
      <c r="H735" s="166"/>
      <c r="I735" s="161"/>
      <c r="J735" s="167"/>
      <c r="K735" s="168"/>
      <c r="L735" s="33"/>
      <c r="M735" s="169"/>
      <c r="N735" s="169"/>
    </row>
    <row r="736" s="26" customFormat="1" ht="73.5" customHeight="1">
      <c r="A736" s="33"/>
      <c r="B736" s="33"/>
      <c r="C736" s="33"/>
      <c r="D736" s="33"/>
      <c r="E736" s="33"/>
      <c r="F736" s="165"/>
      <c r="G736" s="165"/>
      <c r="H736" s="166"/>
      <c r="I736" s="161"/>
      <c r="J736" s="167"/>
      <c r="K736" s="168"/>
      <c r="L736" s="33"/>
      <c r="M736" s="169"/>
      <c r="N736" s="169"/>
    </row>
    <row r="737" s="26" customFormat="1" ht="73.5" customHeight="1">
      <c r="A737" s="33"/>
      <c r="B737" s="33"/>
      <c r="C737" s="33"/>
      <c r="D737" s="33"/>
      <c r="E737" s="33"/>
      <c r="F737" s="165"/>
      <c r="G737" s="165"/>
      <c r="H737" s="166"/>
      <c r="I737" s="161"/>
      <c r="J737" s="167"/>
      <c r="K737" s="168"/>
      <c r="L737" s="33"/>
      <c r="M737" s="169"/>
      <c r="N737" s="169"/>
    </row>
    <row r="738" s="26" customFormat="1" ht="73.5" customHeight="1">
      <c r="A738" s="33"/>
      <c r="B738" s="33"/>
      <c r="C738" s="33"/>
      <c r="D738" s="33"/>
      <c r="E738" s="33"/>
      <c r="F738" s="165"/>
      <c r="G738" s="165"/>
      <c r="H738" s="166"/>
      <c r="I738" s="161"/>
      <c r="J738" s="167"/>
      <c r="K738" s="168"/>
      <c r="L738" s="33"/>
      <c r="M738" s="169"/>
      <c r="N738" s="169"/>
    </row>
    <row r="739" s="26" customFormat="1" ht="73.5" customHeight="1">
      <c r="A739" s="33"/>
      <c r="B739" s="33"/>
      <c r="C739" s="33"/>
      <c r="D739" s="33"/>
      <c r="E739" s="33"/>
      <c r="F739" s="165"/>
      <c r="G739" s="165"/>
      <c r="H739" s="166"/>
      <c r="I739" s="161"/>
      <c r="J739" s="167"/>
      <c r="K739" s="168"/>
      <c r="L739" s="33"/>
      <c r="M739" s="169"/>
      <c r="N739" s="169"/>
    </row>
    <row r="740" s="26" customFormat="1" ht="73.5" customHeight="1">
      <c r="A740" s="33"/>
      <c r="B740" s="33"/>
      <c r="C740" s="33"/>
      <c r="D740" s="33"/>
      <c r="E740" s="33"/>
      <c r="F740" s="165"/>
      <c r="G740" s="165"/>
      <c r="H740" s="166"/>
      <c r="I740" s="161"/>
      <c r="J740" s="167"/>
      <c r="K740" s="168"/>
      <c r="L740" s="33"/>
      <c r="M740" s="169"/>
      <c r="N740" s="169"/>
    </row>
    <row r="741" s="26" customFormat="1" ht="73.5" customHeight="1">
      <c r="A741" s="33"/>
      <c r="B741" s="33"/>
      <c r="C741" s="33"/>
      <c r="D741" s="33"/>
      <c r="E741" s="33"/>
      <c r="F741" s="165"/>
      <c r="G741" s="165"/>
      <c r="H741" s="166"/>
      <c r="I741" s="161"/>
      <c r="J741" s="167"/>
      <c r="K741" s="168"/>
      <c r="L741" s="33"/>
      <c r="M741" s="169"/>
      <c r="N741" s="169"/>
    </row>
    <row r="742" s="26" customFormat="1" ht="73.5" customHeight="1">
      <c r="A742" s="33"/>
      <c r="B742" s="33"/>
      <c r="C742" s="33"/>
      <c r="D742" s="33"/>
      <c r="E742" s="33"/>
      <c r="F742" s="165"/>
      <c r="G742" s="165"/>
      <c r="H742" s="166"/>
      <c r="I742" s="161"/>
      <c r="J742" s="167"/>
      <c r="K742" s="168"/>
      <c r="L742" s="33"/>
      <c r="M742" s="169"/>
      <c r="N742" s="169"/>
    </row>
    <row r="743" s="26" customFormat="1" ht="73.5" customHeight="1">
      <c r="A743" s="33"/>
      <c r="B743" s="33"/>
      <c r="C743" s="33"/>
      <c r="D743" s="33"/>
      <c r="E743" s="33"/>
      <c r="F743" s="165"/>
      <c r="G743" s="165"/>
      <c r="H743" s="166"/>
      <c r="I743" s="161"/>
      <c r="J743" s="167"/>
      <c r="K743" s="168"/>
      <c r="L743" s="33"/>
      <c r="M743" s="169"/>
      <c r="N743" s="169"/>
    </row>
    <row r="744" s="26" customFormat="1" ht="73.5" customHeight="1">
      <c r="A744" s="33"/>
      <c r="B744" s="33"/>
      <c r="C744" s="33"/>
      <c r="D744" s="33"/>
      <c r="E744" s="33"/>
      <c r="F744" s="165"/>
      <c r="G744" s="165"/>
      <c r="H744" s="166"/>
      <c r="I744" s="161"/>
      <c r="J744" s="167"/>
      <c r="K744" s="168"/>
      <c r="L744" s="33"/>
      <c r="M744" s="169"/>
      <c r="N744" s="169"/>
    </row>
    <row r="745" s="26" customFormat="1" ht="73.5" customHeight="1">
      <c r="A745" s="33"/>
      <c r="B745" s="33"/>
      <c r="C745" s="33"/>
      <c r="D745" s="33"/>
      <c r="E745" s="33"/>
      <c r="F745" s="165"/>
      <c r="G745" s="165"/>
      <c r="H745" s="166"/>
      <c r="I745" s="161"/>
      <c r="J745" s="167"/>
      <c r="K745" s="168"/>
      <c r="L745" s="33"/>
      <c r="M745" s="169"/>
      <c r="N745" s="169"/>
    </row>
    <row r="746" s="26" customFormat="1" ht="73.5" customHeight="1">
      <c r="A746" s="33"/>
      <c r="B746" s="33"/>
      <c r="C746" s="33"/>
      <c r="D746" s="33"/>
      <c r="E746" s="33"/>
      <c r="F746" s="165"/>
      <c r="G746" s="165"/>
      <c r="H746" s="166"/>
      <c r="I746" s="161"/>
      <c r="J746" s="167"/>
      <c r="K746" s="168"/>
      <c r="L746" s="33"/>
      <c r="M746" s="169"/>
      <c r="N746" s="169"/>
    </row>
    <row r="747" s="26" customFormat="1" ht="73.5" customHeight="1">
      <c r="A747" s="33"/>
      <c r="B747" s="33"/>
      <c r="C747" s="33"/>
      <c r="D747" s="33"/>
      <c r="E747" s="33"/>
      <c r="F747" s="165"/>
      <c r="G747" s="165"/>
      <c r="H747" s="166"/>
      <c r="I747" s="161"/>
      <c r="J747" s="167"/>
      <c r="K747" s="168"/>
      <c r="L747" s="33"/>
      <c r="M747" s="169"/>
      <c r="N747" s="169"/>
    </row>
    <row r="748" s="26" customFormat="1" ht="73.5" customHeight="1">
      <c r="A748" s="33"/>
      <c r="B748" s="33"/>
      <c r="C748" s="33"/>
      <c r="D748" s="33"/>
      <c r="E748" s="33"/>
      <c r="F748" s="165"/>
      <c r="G748" s="165"/>
      <c r="H748" s="166"/>
      <c r="I748" s="161"/>
      <c r="J748" s="167"/>
      <c r="K748" s="168"/>
      <c r="L748" s="33"/>
      <c r="M748" s="169"/>
      <c r="N748" s="169"/>
    </row>
    <row r="749" s="26" customFormat="1" ht="73.5" customHeight="1">
      <c r="A749" s="33"/>
      <c r="B749" s="33"/>
      <c r="C749" s="33"/>
      <c r="D749" s="33"/>
      <c r="E749" s="33"/>
      <c r="F749" s="165"/>
      <c r="G749" s="165"/>
      <c r="H749" s="166"/>
      <c r="I749" s="161"/>
      <c r="J749" s="167"/>
      <c r="K749" s="168"/>
      <c r="L749" s="33"/>
      <c r="M749" s="169"/>
      <c r="N749" s="169"/>
    </row>
    <row r="750" s="26" customFormat="1" ht="73.5" customHeight="1">
      <c r="A750" s="33"/>
      <c r="B750" s="33"/>
      <c r="C750" s="33"/>
      <c r="D750" s="33"/>
      <c r="E750" s="33"/>
      <c r="F750" s="165"/>
      <c r="G750" s="165"/>
      <c r="H750" s="166"/>
      <c r="I750" s="161"/>
      <c r="J750" s="167"/>
      <c r="K750" s="168"/>
      <c r="L750" s="33"/>
      <c r="M750" s="169"/>
      <c r="N750" s="169"/>
    </row>
    <row r="751" s="26" customFormat="1" ht="73.5" customHeight="1">
      <c r="A751" s="33"/>
      <c r="B751" s="33"/>
      <c r="C751" s="33"/>
      <c r="D751" s="33"/>
      <c r="E751" s="33"/>
      <c r="F751" s="165"/>
      <c r="G751" s="165"/>
      <c r="H751" s="166"/>
      <c r="I751" s="161"/>
      <c r="J751" s="167"/>
      <c r="K751" s="168"/>
      <c r="L751" s="33"/>
      <c r="M751" s="169"/>
      <c r="N751" s="169"/>
    </row>
    <row r="752" s="26" customFormat="1" ht="73.5" customHeight="1">
      <c r="A752" s="33"/>
      <c r="B752" s="33"/>
      <c r="C752" s="33"/>
      <c r="D752" s="33"/>
      <c r="E752" s="33"/>
      <c r="F752" s="165"/>
      <c r="G752" s="165"/>
      <c r="H752" s="166"/>
      <c r="I752" s="161"/>
      <c r="J752" s="167"/>
      <c r="K752" s="168"/>
      <c r="L752" s="33"/>
      <c r="M752" s="169"/>
      <c r="N752" s="169"/>
    </row>
    <row r="753" s="26" customFormat="1" ht="73.5" customHeight="1">
      <c r="A753" s="33"/>
      <c r="B753" s="33"/>
      <c r="C753" s="33"/>
      <c r="D753" s="33"/>
      <c r="E753" s="33"/>
      <c r="F753" s="165"/>
      <c r="G753" s="165"/>
      <c r="H753" s="166"/>
      <c r="I753" s="161"/>
      <c r="J753" s="167"/>
      <c r="K753" s="168"/>
      <c r="L753" s="33"/>
      <c r="M753" s="169"/>
      <c r="N753" s="169"/>
    </row>
    <row r="754" s="26" customFormat="1" ht="73.5" customHeight="1">
      <c r="A754" s="33"/>
      <c r="B754" s="33"/>
      <c r="C754" s="33"/>
      <c r="D754" s="33"/>
      <c r="E754" s="33"/>
      <c r="F754" s="165"/>
      <c r="G754" s="165"/>
      <c r="H754" s="166"/>
      <c r="I754" s="161"/>
      <c r="J754" s="167"/>
      <c r="K754" s="168"/>
      <c r="L754" s="33"/>
      <c r="M754" s="169"/>
      <c r="N754" s="169"/>
    </row>
    <row r="755" s="26" customFormat="1" ht="73.5" customHeight="1">
      <c r="A755" s="33"/>
      <c r="B755" s="33"/>
      <c r="C755" s="33"/>
      <c r="D755" s="33"/>
      <c r="E755" s="33"/>
      <c r="F755" s="165"/>
      <c r="G755" s="165"/>
      <c r="H755" s="166"/>
      <c r="I755" s="161"/>
      <c r="J755" s="167"/>
      <c r="K755" s="168"/>
      <c r="L755" s="33"/>
      <c r="M755" s="169"/>
      <c r="N755" s="169"/>
    </row>
    <row r="756" s="26" customFormat="1" ht="73.5" customHeight="1">
      <c r="A756" s="33"/>
      <c r="B756" s="33"/>
      <c r="C756" s="33"/>
      <c r="D756" s="33"/>
      <c r="E756" s="33"/>
      <c r="F756" s="165"/>
      <c r="G756" s="165"/>
      <c r="H756" s="166"/>
      <c r="I756" s="161"/>
      <c r="J756" s="167"/>
      <c r="K756" s="168"/>
      <c r="L756" s="33"/>
      <c r="M756" s="169"/>
      <c r="N756" s="169"/>
    </row>
    <row r="757" s="26" customFormat="1" ht="73.5" customHeight="1">
      <c r="A757" s="33"/>
      <c r="B757" s="33"/>
      <c r="C757" s="33"/>
      <c r="D757" s="33"/>
      <c r="E757" s="33"/>
      <c r="F757" s="165"/>
      <c r="G757" s="165"/>
      <c r="H757" s="166"/>
      <c r="I757" s="161"/>
      <c r="J757" s="167"/>
      <c r="K757" s="168"/>
      <c r="L757" s="33"/>
      <c r="M757" s="169"/>
      <c r="N757" s="169"/>
    </row>
    <row r="758" s="26" customFormat="1" ht="73.5" customHeight="1">
      <c r="A758" s="33"/>
      <c r="B758" s="33"/>
      <c r="C758" s="33"/>
      <c r="D758" s="33"/>
      <c r="E758" s="33"/>
      <c r="F758" s="165"/>
      <c r="G758" s="165"/>
      <c r="H758" s="166"/>
      <c r="I758" s="161"/>
      <c r="J758" s="167"/>
      <c r="K758" s="168"/>
      <c r="L758" s="33"/>
      <c r="M758" s="169"/>
      <c r="N758" s="169"/>
    </row>
    <row r="759" s="26" customFormat="1" ht="73.5" customHeight="1">
      <c r="A759" s="33"/>
      <c r="B759" s="33"/>
      <c r="C759" s="33"/>
      <c r="D759" s="33"/>
      <c r="E759" s="33"/>
      <c r="F759" s="165"/>
      <c r="G759" s="165"/>
      <c r="H759" s="166"/>
      <c r="I759" s="161"/>
      <c r="J759" s="167"/>
      <c r="K759" s="168"/>
      <c r="L759" s="33"/>
      <c r="M759" s="169"/>
      <c r="N759" s="169"/>
    </row>
    <row r="760" s="26" customFormat="1" ht="73.5" customHeight="1">
      <c r="A760" s="33"/>
      <c r="B760" s="33"/>
      <c r="C760" s="33"/>
      <c r="D760" s="33"/>
      <c r="E760" s="33"/>
      <c r="F760" s="165"/>
      <c r="G760" s="165"/>
      <c r="H760" s="166"/>
      <c r="I760" s="161"/>
      <c r="J760" s="167"/>
      <c r="K760" s="168"/>
      <c r="L760" s="33"/>
      <c r="M760" s="169"/>
      <c r="N760" s="169"/>
    </row>
    <row r="761" s="26" customFormat="1" ht="73.5" customHeight="1">
      <c r="A761" s="33"/>
      <c r="B761" s="33"/>
      <c r="C761" s="33"/>
      <c r="D761" s="33"/>
      <c r="E761" s="33"/>
      <c r="F761" s="165"/>
      <c r="G761" s="165"/>
      <c r="H761" s="166"/>
      <c r="I761" s="161"/>
      <c r="J761" s="167"/>
      <c r="K761" s="168"/>
      <c r="L761" s="33"/>
      <c r="M761" s="169"/>
      <c r="N761" s="169"/>
    </row>
    <row r="762" s="26" customFormat="1" ht="73.5" customHeight="1">
      <c r="A762" s="33"/>
      <c r="B762" s="33"/>
      <c r="C762" s="33"/>
      <c r="D762" s="33"/>
      <c r="E762" s="33"/>
      <c r="F762" s="165"/>
      <c r="G762" s="165"/>
      <c r="H762" s="166"/>
      <c r="I762" s="161"/>
      <c r="J762" s="167"/>
      <c r="K762" s="168"/>
      <c r="L762" s="33"/>
      <c r="M762" s="169"/>
      <c r="N762" s="169"/>
    </row>
    <row r="763" s="26" customFormat="1" ht="73.5" customHeight="1">
      <c r="A763" s="33"/>
      <c r="B763" s="33"/>
      <c r="C763" s="33"/>
      <c r="D763" s="33"/>
      <c r="E763" s="33"/>
      <c r="F763" s="165"/>
      <c r="G763" s="165"/>
      <c r="H763" s="166"/>
      <c r="I763" s="161"/>
      <c r="J763" s="167"/>
      <c r="K763" s="168"/>
      <c r="L763" s="33"/>
      <c r="M763" s="169"/>
      <c r="N763" s="169"/>
    </row>
    <row r="764" s="26" customFormat="1" ht="73.5" customHeight="1">
      <c r="A764" s="33"/>
      <c r="B764" s="33"/>
      <c r="C764" s="33"/>
      <c r="D764" s="33"/>
      <c r="E764" s="33"/>
      <c r="F764" s="165"/>
      <c r="G764" s="165"/>
      <c r="H764" s="166"/>
      <c r="I764" s="161"/>
      <c r="J764" s="167"/>
      <c r="K764" s="168"/>
      <c r="L764" s="33"/>
      <c r="M764" s="169"/>
      <c r="N764" s="169"/>
    </row>
    <row r="765" s="26" customFormat="1" ht="73.5" customHeight="1">
      <c r="A765" s="33"/>
      <c r="B765" s="33"/>
      <c r="C765" s="33"/>
      <c r="D765" s="33"/>
      <c r="E765" s="33"/>
      <c r="F765" s="165"/>
      <c r="G765" s="165"/>
      <c r="H765" s="166"/>
      <c r="I765" s="161"/>
      <c r="J765" s="167"/>
      <c r="K765" s="168"/>
      <c r="L765" s="33"/>
      <c r="M765" s="169"/>
      <c r="N765" s="169"/>
    </row>
    <row r="766" s="26" customFormat="1" ht="73.5" customHeight="1">
      <c r="A766" s="33"/>
      <c r="B766" s="33"/>
      <c r="C766" s="33"/>
      <c r="D766" s="33"/>
      <c r="E766" s="33"/>
      <c r="F766" s="165"/>
      <c r="G766" s="165"/>
      <c r="H766" s="166"/>
      <c r="I766" s="161"/>
      <c r="J766" s="167"/>
      <c r="K766" s="168"/>
      <c r="L766" s="33"/>
      <c r="M766" s="169"/>
      <c r="N766" s="169"/>
    </row>
    <row r="767" s="26" customFormat="1" ht="73.5" customHeight="1">
      <c r="A767" s="33"/>
      <c r="B767" s="33"/>
      <c r="C767" s="33"/>
      <c r="D767" s="33"/>
      <c r="E767" s="33"/>
      <c r="F767" s="165"/>
      <c r="G767" s="165"/>
      <c r="H767" s="166"/>
      <c r="I767" s="161"/>
      <c r="J767" s="167"/>
      <c r="K767" s="168"/>
      <c r="L767" s="33"/>
      <c r="M767" s="169"/>
      <c r="N767" s="169"/>
    </row>
    <row r="768" s="26" customFormat="1" ht="73.5" customHeight="1">
      <c r="A768" s="33"/>
      <c r="B768" s="33"/>
      <c r="C768" s="33"/>
      <c r="D768" s="33"/>
      <c r="E768" s="33"/>
      <c r="F768" s="165"/>
      <c r="G768" s="165"/>
      <c r="H768" s="166"/>
      <c r="I768" s="161"/>
      <c r="J768" s="167"/>
      <c r="K768" s="168"/>
      <c r="L768" s="33"/>
      <c r="M768" s="169"/>
      <c r="N768" s="169"/>
    </row>
    <row r="769" s="26" customFormat="1" ht="73.5" customHeight="1">
      <c r="A769" s="33"/>
      <c r="B769" s="33"/>
      <c r="C769" s="33"/>
      <c r="D769" s="33"/>
      <c r="E769" s="33"/>
      <c r="F769" s="165"/>
      <c r="G769" s="165"/>
      <c r="H769" s="166"/>
      <c r="I769" s="161"/>
      <c r="J769" s="167"/>
      <c r="K769" s="168"/>
      <c r="L769" s="33"/>
      <c r="M769" s="169"/>
      <c r="N769" s="169"/>
    </row>
    <row r="770" s="26" customFormat="1" ht="73.5" customHeight="1">
      <c r="A770" s="33"/>
      <c r="B770" s="33"/>
      <c r="C770" s="33"/>
      <c r="D770" s="33"/>
      <c r="E770" s="33"/>
      <c r="F770" s="165"/>
      <c r="G770" s="165"/>
      <c r="H770" s="166"/>
      <c r="I770" s="161"/>
      <c r="J770" s="167"/>
      <c r="K770" s="168"/>
      <c r="L770" s="33"/>
      <c r="M770" s="169"/>
      <c r="N770" s="169"/>
    </row>
    <row r="771" s="26" customFormat="1" ht="73.5" customHeight="1">
      <c r="A771" s="33"/>
      <c r="B771" s="33"/>
      <c r="C771" s="33"/>
      <c r="D771" s="33"/>
      <c r="E771" s="33"/>
      <c r="F771" s="165"/>
      <c r="G771" s="165"/>
      <c r="H771" s="166"/>
      <c r="I771" s="161"/>
      <c r="J771" s="167"/>
      <c r="K771" s="168"/>
      <c r="L771" s="33"/>
      <c r="M771" s="169"/>
      <c r="N771" s="169"/>
    </row>
    <row r="772" s="26" customFormat="1" ht="73.5" customHeight="1">
      <c r="A772" s="33"/>
      <c r="B772" s="33"/>
      <c r="C772" s="33"/>
      <c r="D772" s="33"/>
      <c r="E772" s="33"/>
      <c r="F772" s="165"/>
      <c r="G772" s="165"/>
      <c r="H772" s="166"/>
      <c r="I772" s="161"/>
      <c r="J772" s="167"/>
      <c r="K772" s="168"/>
      <c r="L772" s="33"/>
      <c r="M772" s="169"/>
      <c r="N772" s="169"/>
    </row>
    <row r="773" s="26" customFormat="1" ht="73.5" customHeight="1">
      <c r="A773" s="33"/>
      <c r="B773" s="33"/>
      <c r="C773" s="33"/>
      <c r="D773" s="33"/>
      <c r="E773" s="33"/>
      <c r="F773" s="165"/>
      <c r="G773" s="165"/>
      <c r="H773" s="166"/>
      <c r="I773" s="161"/>
      <c r="J773" s="167"/>
      <c r="K773" s="168"/>
      <c r="L773" s="33"/>
      <c r="M773" s="169"/>
      <c r="N773" s="169"/>
    </row>
    <row r="774" s="26" customFormat="1" ht="73.5" customHeight="1">
      <c r="A774" s="33"/>
      <c r="B774" s="33"/>
      <c r="C774" s="33"/>
      <c r="D774" s="33"/>
      <c r="E774" s="33"/>
      <c r="F774" s="165"/>
      <c r="G774" s="165"/>
      <c r="H774" s="166"/>
      <c r="I774" s="161"/>
      <c r="J774" s="167"/>
      <c r="K774" s="168"/>
      <c r="L774" s="33"/>
      <c r="M774" s="169"/>
      <c r="N774" s="169"/>
    </row>
    <row r="775" s="26" customFormat="1" ht="73.5" customHeight="1">
      <c r="A775" s="33"/>
      <c r="B775" s="33"/>
      <c r="C775" s="33"/>
      <c r="D775" s="33"/>
      <c r="E775" s="33"/>
      <c r="F775" s="165"/>
      <c r="G775" s="165"/>
      <c r="H775" s="166"/>
      <c r="I775" s="161"/>
      <c r="J775" s="167"/>
      <c r="K775" s="168"/>
      <c r="L775" s="33"/>
      <c r="M775" s="169"/>
      <c r="N775" s="169"/>
    </row>
    <row r="776" s="26" customFormat="1" ht="73.5" customHeight="1">
      <c r="A776" s="33"/>
      <c r="B776" s="33"/>
      <c r="C776" s="33"/>
      <c r="D776" s="33"/>
      <c r="E776" s="33"/>
      <c r="F776" s="165"/>
      <c r="G776" s="165"/>
      <c r="H776" s="166"/>
      <c r="I776" s="161"/>
      <c r="J776" s="167"/>
      <c r="K776" s="168"/>
      <c r="L776" s="33"/>
      <c r="M776" s="169"/>
      <c r="N776" s="169"/>
    </row>
    <row r="777" s="26" customFormat="1" ht="73.5" customHeight="1">
      <c r="A777" s="33"/>
      <c r="B777" s="33"/>
      <c r="C777" s="33"/>
      <c r="D777" s="33"/>
      <c r="E777" s="33"/>
      <c r="F777" s="165"/>
      <c r="G777" s="165"/>
      <c r="H777" s="166"/>
      <c r="I777" s="161"/>
      <c r="J777" s="167"/>
      <c r="K777" s="168"/>
      <c r="L777" s="33"/>
      <c r="M777" s="169"/>
      <c r="N777" s="169"/>
    </row>
    <row r="778" s="26" customFormat="1" ht="73.5" customHeight="1">
      <c r="A778" s="33"/>
      <c r="B778" s="33"/>
      <c r="C778" s="33"/>
      <c r="D778" s="33"/>
      <c r="E778" s="33"/>
      <c r="F778" s="165"/>
      <c r="G778" s="165"/>
      <c r="H778" s="166"/>
      <c r="I778" s="161"/>
      <c r="J778" s="167"/>
      <c r="K778" s="168"/>
      <c r="L778" s="33"/>
      <c r="M778" s="169"/>
      <c r="N778" s="169"/>
    </row>
    <row r="779" s="26" customFormat="1" ht="73.5" customHeight="1">
      <c r="A779" s="33"/>
      <c r="B779" s="33"/>
      <c r="C779" s="33"/>
      <c r="D779" s="33"/>
      <c r="E779" s="33"/>
      <c r="F779" s="165"/>
      <c r="G779" s="165"/>
      <c r="H779" s="166"/>
      <c r="I779" s="161"/>
      <c r="J779" s="167"/>
      <c r="K779" s="168"/>
      <c r="L779" s="33"/>
      <c r="M779" s="169"/>
      <c r="N779" s="169"/>
    </row>
    <row r="780" s="26" customFormat="1" ht="73.5" customHeight="1">
      <c r="A780" s="33"/>
      <c r="B780" s="33"/>
      <c r="C780" s="33"/>
      <c r="D780" s="33"/>
      <c r="E780" s="33"/>
      <c r="F780" s="165"/>
      <c r="G780" s="165"/>
      <c r="H780" s="166"/>
      <c r="I780" s="161"/>
      <c r="J780" s="167"/>
      <c r="K780" s="168"/>
      <c r="L780" s="33"/>
      <c r="M780" s="169"/>
      <c r="N780" s="169"/>
    </row>
    <row r="781" s="26" customFormat="1" ht="73.5" customHeight="1">
      <c r="A781" s="33"/>
      <c r="B781" s="33"/>
      <c r="C781" s="33"/>
      <c r="D781" s="33"/>
      <c r="E781" s="33"/>
      <c r="F781" s="165"/>
      <c r="G781" s="165"/>
      <c r="H781" s="166"/>
      <c r="I781" s="161"/>
      <c r="J781" s="167"/>
      <c r="K781" s="168"/>
      <c r="L781" s="33"/>
      <c r="M781" s="169"/>
      <c r="N781" s="169"/>
    </row>
    <row r="782" s="26" customFormat="1" ht="73.5" customHeight="1">
      <c r="A782" s="33"/>
      <c r="B782" s="33"/>
      <c r="C782" s="33"/>
      <c r="D782" s="33"/>
      <c r="E782" s="33"/>
      <c r="F782" s="165"/>
      <c r="G782" s="165"/>
      <c r="H782" s="166"/>
      <c r="I782" s="161"/>
      <c r="J782" s="167"/>
      <c r="K782" s="168"/>
      <c r="L782" s="33"/>
      <c r="M782" s="169"/>
      <c r="N782" s="169"/>
    </row>
    <row r="783" s="26" customFormat="1" ht="73.5" customHeight="1">
      <c r="A783" s="33"/>
      <c r="B783" s="33"/>
      <c r="C783" s="33"/>
      <c r="D783" s="33"/>
      <c r="E783" s="33"/>
      <c r="F783" s="165"/>
      <c r="G783" s="165"/>
      <c r="H783" s="166"/>
      <c r="I783" s="161"/>
      <c r="J783" s="167"/>
      <c r="K783" s="168"/>
      <c r="L783" s="33"/>
      <c r="M783" s="169"/>
      <c r="N783" s="169"/>
    </row>
    <row r="784" s="26" customFormat="1" ht="73.5" customHeight="1">
      <c r="A784" s="33"/>
      <c r="B784" s="33"/>
      <c r="C784" s="33"/>
      <c r="D784" s="33"/>
      <c r="E784" s="33"/>
      <c r="F784" s="165"/>
      <c r="G784" s="165"/>
      <c r="H784" s="166"/>
      <c r="I784" s="161"/>
      <c r="J784" s="167"/>
      <c r="K784" s="168"/>
      <c r="L784" s="33"/>
      <c r="M784" s="169"/>
      <c r="N784" s="169"/>
    </row>
    <row r="785" s="26" customFormat="1" ht="73.5" customHeight="1">
      <c r="A785" s="33"/>
      <c r="B785" s="33"/>
      <c r="C785" s="33"/>
      <c r="D785" s="33"/>
      <c r="E785" s="33"/>
      <c r="F785" s="165"/>
      <c r="G785" s="165"/>
      <c r="H785" s="166"/>
      <c r="I785" s="161"/>
      <c r="J785" s="167"/>
      <c r="K785" s="168"/>
      <c r="L785" s="33"/>
      <c r="M785" s="169"/>
      <c r="N785" s="169"/>
    </row>
    <row r="786" s="26" customFormat="1" ht="73.5" customHeight="1">
      <c r="A786" s="33"/>
      <c r="B786" s="33"/>
      <c r="C786" s="33"/>
      <c r="D786" s="33"/>
      <c r="E786" s="33"/>
      <c r="F786" s="165"/>
      <c r="G786" s="165"/>
      <c r="H786" s="166"/>
      <c r="I786" s="161"/>
      <c r="J786" s="167"/>
      <c r="K786" s="168"/>
      <c r="L786" s="33"/>
      <c r="M786" s="169"/>
      <c r="N786" s="169"/>
    </row>
    <row r="787" s="26" customFormat="1" ht="73.5" customHeight="1">
      <c r="A787" s="33"/>
      <c r="B787" s="33"/>
      <c r="C787" s="33"/>
      <c r="D787" s="33"/>
      <c r="E787" s="33"/>
      <c r="F787" s="165"/>
      <c r="G787" s="165"/>
      <c r="H787" s="166"/>
      <c r="I787" s="161"/>
      <c r="J787" s="167"/>
      <c r="K787" s="168"/>
      <c r="L787" s="33"/>
      <c r="M787" s="169"/>
      <c r="N787" s="169"/>
    </row>
    <row r="788" s="26" customFormat="1" ht="73.5" customHeight="1">
      <c r="A788" s="33"/>
      <c r="B788" s="33"/>
      <c r="C788" s="33"/>
      <c r="D788" s="33"/>
      <c r="E788" s="33"/>
      <c r="F788" s="165"/>
      <c r="G788" s="165"/>
      <c r="H788" s="166"/>
      <c r="I788" s="161"/>
      <c r="J788" s="167"/>
      <c r="K788" s="168"/>
      <c r="L788" s="33"/>
      <c r="M788" s="169"/>
      <c r="N788" s="169"/>
    </row>
    <row r="789" s="26" customFormat="1" ht="73.5" customHeight="1">
      <c r="A789" s="33"/>
      <c r="B789" s="33"/>
      <c r="C789" s="33"/>
      <c r="D789" s="33"/>
      <c r="E789" s="33"/>
      <c r="F789" s="165"/>
      <c r="G789" s="165"/>
      <c r="H789" s="166"/>
      <c r="I789" s="161"/>
      <c r="J789" s="167"/>
      <c r="K789" s="168"/>
      <c r="L789" s="33"/>
      <c r="M789" s="169"/>
      <c r="N789" s="169"/>
    </row>
    <row r="790" s="26" customFormat="1" ht="73.5" customHeight="1">
      <c r="A790" s="33"/>
      <c r="B790" s="33"/>
      <c r="C790" s="33"/>
      <c r="D790" s="33"/>
      <c r="E790" s="33"/>
      <c r="F790" s="165"/>
      <c r="G790" s="165"/>
      <c r="H790" s="166"/>
      <c r="I790" s="161"/>
      <c r="J790" s="167"/>
      <c r="K790" s="168"/>
      <c r="L790" s="33"/>
      <c r="M790" s="169"/>
      <c r="N790" s="169"/>
    </row>
    <row r="791" s="26" customFormat="1" ht="73.5" customHeight="1">
      <c r="A791" s="33"/>
      <c r="B791" s="33"/>
      <c r="C791" s="33"/>
      <c r="D791" s="33"/>
      <c r="E791" s="33"/>
      <c r="F791" s="165"/>
      <c r="G791" s="165"/>
      <c r="H791" s="166"/>
      <c r="I791" s="161"/>
      <c r="J791" s="167"/>
      <c r="K791" s="168"/>
      <c r="L791" s="33"/>
      <c r="M791" s="169"/>
      <c r="N791" s="169"/>
    </row>
    <row r="792" s="26" customFormat="1" ht="73.5" customHeight="1">
      <c r="A792" s="33"/>
      <c r="B792" s="33"/>
      <c r="C792" s="33"/>
      <c r="D792" s="33"/>
      <c r="E792" s="33"/>
      <c r="F792" s="165"/>
      <c r="G792" s="165"/>
      <c r="H792" s="166"/>
      <c r="I792" s="161"/>
      <c r="J792" s="167"/>
      <c r="K792" s="168"/>
      <c r="L792" s="33"/>
      <c r="M792" s="169"/>
      <c r="N792" s="169"/>
    </row>
    <row r="793" s="26" customFormat="1" ht="73.5" customHeight="1">
      <c r="A793" s="33"/>
      <c r="B793" s="33"/>
      <c r="C793" s="33"/>
      <c r="D793" s="33"/>
      <c r="E793" s="33"/>
      <c r="F793" s="165"/>
      <c r="G793" s="165"/>
      <c r="H793" s="166"/>
      <c r="I793" s="161"/>
      <c r="J793" s="167"/>
      <c r="K793" s="168"/>
      <c r="L793" s="33"/>
      <c r="M793" s="169"/>
      <c r="N793" s="169"/>
    </row>
    <row r="794" s="26" customFormat="1" ht="73.5" customHeight="1">
      <c r="A794" s="33"/>
      <c r="B794" s="33"/>
      <c r="C794" s="33"/>
      <c r="D794" s="33"/>
      <c r="E794" s="33"/>
      <c r="F794" s="165"/>
      <c r="G794" s="165"/>
      <c r="H794" s="166"/>
      <c r="I794" s="161"/>
      <c r="J794" s="167"/>
      <c r="K794" s="168"/>
      <c r="L794" s="33"/>
      <c r="M794" s="169"/>
      <c r="N794" s="169"/>
    </row>
    <row r="795" s="26" customFormat="1" ht="73.5" customHeight="1">
      <c r="A795" s="33"/>
      <c r="B795" s="33"/>
      <c r="C795" s="33"/>
      <c r="D795" s="33"/>
      <c r="E795" s="33"/>
      <c r="F795" s="165"/>
      <c r="G795" s="165"/>
      <c r="H795" s="166"/>
      <c r="I795" s="161"/>
      <c r="J795" s="167"/>
      <c r="K795" s="168"/>
      <c r="L795" s="33"/>
      <c r="M795" s="169"/>
      <c r="N795" s="169"/>
    </row>
    <row r="796" s="26" customFormat="1" ht="73.5" customHeight="1">
      <c r="A796" s="33"/>
      <c r="B796" s="33"/>
      <c r="C796" s="33"/>
      <c r="D796" s="33"/>
      <c r="E796" s="33"/>
      <c r="F796" s="165"/>
      <c r="G796" s="165"/>
      <c r="H796" s="166"/>
      <c r="I796" s="161"/>
      <c r="J796" s="167"/>
      <c r="K796" s="168"/>
      <c r="L796" s="33"/>
      <c r="M796" s="169"/>
      <c r="N796" s="169"/>
    </row>
    <row r="797" s="26" customFormat="1" ht="73.5" customHeight="1">
      <c r="A797" s="33"/>
      <c r="B797" s="33"/>
      <c r="C797" s="33"/>
      <c r="D797" s="33"/>
      <c r="E797" s="33"/>
      <c r="F797" s="165"/>
      <c r="G797" s="165"/>
      <c r="H797" s="166"/>
      <c r="I797" s="161"/>
      <c r="J797" s="167"/>
      <c r="K797" s="168"/>
      <c r="L797" s="33"/>
      <c r="M797" s="169"/>
      <c r="N797" s="169"/>
    </row>
    <row r="798" s="26" customFormat="1" ht="73.5" customHeight="1">
      <c r="A798" s="33"/>
      <c r="B798" s="33"/>
      <c r="C798" s="33"/>
      <c r="D798" s="33"/>
      <c r="E798" s="33"/>
      <c r="F798" s="165"/>
      <c r="G798" s="165"/>
      <c r="H798" s="166"/>
      <c r="I798" s="161"/>
      <c r="J798" s="167"/>
      <c r="K798" s="168"/>
      <c r="L798" s="33"/>
      <c r="M798" s="169"/>
      <c r="N798" s="169"/>
    </row>
    <row r="799" s="26" customFormat="1" ht="73.5" customHeight="1">
      <c r="A799" s="33"/>
      <c r="B799" s="33"/>
      <c r="C799" s="33"/>
      <c r="D799" s="33"/>
      <c r="E799" s="33"/>
      <c r="F799" s="165"/>
      <c r="G799" s="165"/>
      <c r="H799" s="166"/>
      <c r="I799" s="161"/>
      <c r="J799" s="167"/>
      <c r="K799" s="168"/>
      <c r="L799" s="33"/>
      <c r="M799" s="169"/>
      <c r="N799" s="169"/>
    </row>
    <row r="800" s="26" customFormat="1" ht="73.5" customHeight="1">
      <c r="A800" s="33"/>
      <c r="B800" s="33"/>
      <c r="C800" s="33"/>
      <c r="D800" s="33"/>
      <c r="E800" s="33"/>
      <c r="F800" s="165"/>
      <c r="G800" s="165"/>
      <c r="H800" s="166"/>
      <c r="I800" s="161"/>
      <c r="J800" s="167"/>
      <c r="K800" s="168"/>
      <c r="L800" s="33"/>
      <c r="M800" s="169"/>
      <c r="N800" s="169"/>
    </row>
    <row r="801" s="26" customFormat="1" ht="73.5" customHeight="1">
      <c r="A801" s="33"/>
      <c r="B801" s="33"/>
      <c r="C801" s="33"/>
      <c r="D801" s="33"/>
      <c r="E801" s="33"/>
      <c r="F801" s="165"/>
      <c r="G801" s="165"/>
      <c r="H801" s="166"/>
      <c r="I801" s="161"/>
      <c r="J801" s="167"/>
      <c r="K801" s="168"/>
      <c r="L801" s="33"/>
      <c r="M801" s="169"/>
      <c r="N801" s="169"/>
    </row>
    <row r="802" s="26" customFormat="1" ht="73.5" customHeight="1">
      <c r="A802" s="33"/>
      <c r="B802" s="33"/>
      <c r="C802" s="33"/>
      <c r="D802" s="33"/>
      <c r="E802" s="33"/>
      <c r="F802" s="165"/>
      <c r="G802" s="165"/>
      <c r="H802" s="166"/>
      <c r="I802" s="161"/>
      <c r="J802" s="167"/>
      <c r="K802" s="168"/>
      <c r="L802" s="33"/>
      <c r="M802" s="169"/>
      <c r="N802" s="169"/>
    </row>
    <row r="803" s="26" customFormat="1" ht="73.5" customHeight="1">
      <c r="A803" s="33"/>
      <c r="B803" s="33"/>
      <c r="C803" s="33"/>
      <c r="D803" s="33"/>
      <c r="E803" s="33"/>
      <c r="F803" s="165"/>
      <c r="G803" s="165"/>
      <c r="H803" s="166"/>
      <c r="I803" s="161"/>
      <c r="J803" s="167"/>
      <c r="K803" s="168"/>
      <c r="L803" s="33"/>
      <c r="M803" s="169"/>
      <c r="N803" s="169"/>
    </row>
    <row r="804" s="26" customFormat="1" ht="73.5" customHeight="1">
      <c r="A804" s="33"/>
      <c r="B804" s="33"/>
      <c r="C804" s="33"/>
      <c r="D804" s="33"/>
      <c r="E804" s="33"/>
      <c r="F804" s="165"/>
      <c r="G804" s="165"/>
      <c r="H804" s="166"/>
      <c r="I804" s="161"/>
      <c r="J804" s="167"/>
      <c r="K804" s="168"/>
      <c r="L804" s="33"/>
      <c r="M804" s="169"/>
      <c r="N804" s="169"/>
    </row>
    <row r="805" s="26" customFormat="1" ht="73.5" customHeight="1">
      <c r="A805" s="33"/>
      <c r="B805" s="33"/>
      <c r="C805" s="33"/>
      <c r="D805" s="33"/>
      <c r="E805" s="33"/>
      <c r="F805" s="165"/>
      <c r="G805" s="165"/>
      <c r="H805" s="166"/>
      <c r="I805" s="161"/>
      <c r="J805" s="167"/>
      <c r="K805" s="168"/>
      <c r="L805" s="33"/>
      <c r="M805" s="169"/>
      <c r="N805" s="169"/>
    </row>
    <row r="806" s="26" customFormat="1" ht="73.5" customHeight="1">
      <c r="A806" s="33"/>
      <c r="B806" s="33"/>
      <c r="C806" s="33"/>
      <c r="D806" s="33"/>
      <c r="E806" s="33"/>
      <c r="F806" s="165"/>
      <c r="G806" s="165"/>
      <c r="H806" s="166"/>
      <c r="I806" s="161"/>
      <c r="J806" s="167"/>
      <c r="K806" s="168"/>
      <c r="L806" s="33"/>
      <c r="M806" s="169"/>
      <c r="N806" s="169"/>
    </row>
    <row r="807" s="26" customFormat="1" ht="73.5" customHeight="1">
      <c r="A807" s="33"/>
      <c r="B807" s="33"/>
      <c r="C807" s="33"/>
      <c r="D807" s="33"/>
      <c r="E807" s="33"/>
      <c r="F807" s="165"/>
      <c r="G807" s="165"/>
      <c r="H807" s="166"/>
      <c r="I807" s="161"/>
      <c r="J807" s="167"/>
      <c r="K807" s="168"/>
      <c r="L807" s="33"/>
      <c r="M807" s="169"/>
      <c r="N807" s="169"/>
    </row>
    <row r="808" s="26" customFormat="1" ht="73.5" customHeight="1">
      <c r="A808" s="33"/>
      <c r="B808" s="33"/>
      <c r="C808" s="33"/>
      <c r="D808" s="33"/>
      <c r="E808" s="33"/>
      <c r="F808" s="165"/>
      <c r="G808" s="165"/>
      <c r="H808" s="166"/>
      <c r="I808" s="161"/>
      <c r="J808" s="167"/>
      <c r="K808" s="168"/>
      <c r="L808" s="33"/>
      <c r="M808" s="169"/>
      <c r="N808" s="169"/>
    </row>
    <row r="809" s="26" customFormat="1" ht="73.5" customHeight="1">
      <c r="A809" s="33"/>
      <c r="B809" s="33"/>
      <c r="C809" s="33"/>
      <c r="D809" s="33"/>
      <c r="E809" s="33"/>
      <c r="F809" s="165"/>
      <c r="G809" s="165"/>
      <c r="H809" s="166"/>
      <c r="I809" s="161"/>
      <c r="J809" s="167"/>
      <c r="K809" s="168"/>
      <c r="L809" s="33"/>
      <c r="M809" s="169"/>
      <c r="N809" s="169"/>
    </row>
    <row r="810" s="26" customFormat="1" ht="73.5" customHeight="1">
      <c r="A810" s="33"/>
      <c r="B810" s="33"/>
      <c r="C810" s="33"/>
      <c r="D810" s="33"/>
      <c r="E810" s="33"/>
      <c r="F810" s="165"/>
      <c r="G810" s="165"/>
      <c r="H810" s="166"/>
      <c r="I810" s="161"/>
      <c r="J810" s="167"/>
      <c r="K810" s="168"/>
      <c r="L810" s="33"/>
      <c r="M810" s="169"/>
      <c r="N810" s="169"/>
    </row>
    <row r="811" s="26" customFormat="1" ht="73.5" customHeight="1">
      <c r="A811" s="33"/>
      <c r="B811" s="33"/>
      <c r="C811" s="33"/>
      <c r="D811" s="33"/>
      <c r="E811" s="33"/>
      <c r="F811" s="165"/>
      <c r="G811" s="165"/>
      <c r="H811" s="166"/>
      <c r="I811" s="161"/>
      <c r="J811" s="167"/>
      <c r="K811" s="168"/>
      <c r="L811" s="33"/>
      <c r="M811" s="169"/>
      <c r="N811" s="169"/>
    </row>
    <row r="812" s="26" customFormat="1" ht="73.5" customHeight="1">
      <c r="A812" s="33"/>
      <c r="B812" s="33"/>
      <c r="C812" s="33"/>
      <c r="D812" s="33"/>
      <c r="E812" s="33"/>
      <c r="F812" s="165"/>
      <c r="G812" s="165"/>
      <c r="H812" s="166"/>
      <c r="I812" s="161"/>
      <c r="J812" s="167"/>
      <c r="K812" s="168"/>
      <c r="L812" s="33"/>
      <c r="M812" s="169"/>
      <c r="N812" s="169"/>
    </row>
    <row r="813" s="26" customFormat="1" ht="73.5" customHeight="1">
      <c r="A813" s="33"/>
      <c r="B813" s="33"/>
      <c r="C813" s="33"/>
      <c r="D813" s="33"/>
      <c r="E813" s="33"/>
      <c r="F813" s="165"/>
      <c r="G813" s="165"/>
      <c r="H813" s="166"/>
      <c r="I813" s="161"/>
      <c r="J813" s="167"/>
      <c r="K813" s="168"/>
      <c r="L813" s="33"/>
      <c r="M813" s="169"/>
      <c r="N813" s="169"/>
    </row>
    <row r="814" s="26" customFormat="1" ht="73.5" customHeight="1">
      <c r="A814" s="33"/>
      <c r="B814" s="33"/>
      <c r="C814" s="33"/>
      <c r="D814" s="33"/>
      <c r="E814" s="33"/>
      <c r="F814" s="165"/>
      <c r="G814" s="165"/>
      <c r="H814" s="166"/>
      <c r="I814" s="161"/>
      <c r="J814" s="167"/>
      <c r="K814" s="168"/>
      <c r="L814" s="33"/>
      <c r="M814" s="169"/>
      <c r="N814" s="169"/>
    </row>
    <row r="815" s="26" customFormat="1" ht="73.5" customHeight="1">
      <c r="A815" s="33"/>
      <c r="B815" s="33"/>
      <c r="C815" s="33"/>
      <c r="D815" s="33"/>
      <c r="E815" s="33"/>
      <c r="F815" s="165"/>
      <c r="G815" s="165"/>
      <c r="H815" s="166"/>
      <c r="I815" s="161"/>
      <c r="J815" s="167"/>
      <c r="K815" s="168"/>
      <c r="L815" s="33"/>
      <c r="M815" s="169"/>
      <c r="N815" s="169"/>
    </row>
    <row r="816" s="26" customFormat="1" ht="73.5" customHeight="1">
      <c r="A816" s="33"/>
      <c r="B816" s="33"/>
      <c r="C816" s="33"/>
      <c r="D816" s="33"/>
      <c r="E816" s="33"/>
      <c r="F816" s="165"/>
      <c r="G816" s="165"/>
      <c r="H816" s="166"/>
      <c r="I816" s="161"/>
      <c r="J816" s="167"/>
      <c r="K816" s="168"/>
      <c r="L816" s="33"/>
      <c r="M816" s="169"/>
      <c r="N816" s="169"/>
    </row>
    <row r="817" s="26" customFormat="1" ht="73.5" customHeight="1">
      <c r="A817" s="33"/>
      <c r="B817" s="33"/>
      <c r="C817" s="33"/>
      <c r="D817" s="33"/>
      <c r="E817" s="33"/>
      <c r="F817" s="165"/>
      <c r="G817" s="165"/>
      <c r="H817" s="166"/>
      <c r="I817" s="161"/>
      <c r="J817" s="167"/>
      <c r="K817" s="168"/>
      <c r="L817" s="33"/>
      <c r="M817" s="169"/>
      <c r="N817" s="169"/>
    </row>
    <row r="818" s="26" customFormat="1" ht="73.5" customHeight="1">
      <c r="A818" s="33"/>
      <c r="B818" s="33"/>
      <c r="C818" s="33"/>
      <c r="D818" s="33"/>
      <c r="E818" s="33"/>
      <c r="F818" s="165"/>
      <c r="G818" s="165"/>
      <c r="H818" s="166"/>
      <c r="I818" s="161"/>
      <c r="J818" s="167"/>
      <c r="K818" s="168"/>
      <c r="L818" s="33"/>
      <c r="M818" s="169"/>
      <c r="N818" s="169"/>
    </row>
    <row r="819" s="26" customFormat="1" ht="73.5" customHeight="1">
      <c r="A819" s="33"/>
      <c r="B819" s="33"/>
      <c r="C819" s="33"/>
      <c r="D819" s="33"/>
      <c r="E819" s="33"/>
      <c r="F819" s="165"/>
      <c r="G819" s="165"/>
      <c r="H819" s="166"/>
      <c r="I819" s="161"/>
      <c r="J819" s="167"/>
      <c r="K819" s="168"/>
      <c r="L819" s="33"/>
      <c r="M819" s="169"/>
      <c r="N819" s="169"/>
    </row>
    <row r="820" s="26" customFormat="1" ht="73.5" customHeight="1">
      <c r="A820" s="33"/>
      <c r="B820" s="33"/>
      <c r="C820" s="33"/>
      <c r="D820" s="33"/>
      <c r="E820" s="33"/>
      <c r="F820" s="165"/>
      <c r="G820" s="165"/>
      <c r="H820" s="166"/>
      <c r="I820" s="161"/>
      <c r="J820" s="167"/>
      <c r="K820" s="168"/>
      <c r="L820" s="33"/>
      <c r="M820" s="169"/>
      <c r="N820" s="169"/>
    </row>
    <row r="821" s="26" customFormat="1" ht="73.5" customHeight="1">
      <c r="A821" s="33"/>
      <c r="B821" s="33"/>
      <c r="C821" s="33"/>
      <c r="D821" s="33"/>
      <c r="E821" s="33"/>
      <c r="F821" s="165"/>
      <c r="G821" s="165"/>
      <c r="H821" s="166"/>
      <c r="I821" s="161"/>
      <c r="J821" s="167"/>
      <c r="K821" s="168"/>
      <c r="L821" s="33"/>
      <c r="M821" s="169"/>
      <c r="N821" s="169"/>
    </row>
    <row r="822" s="26" customFormat="1" ht="73.5" customHeight="1">
      <c r="A822" s="33"/>
      <c r="B822" s="33"/>
      <c r="C822" s="33"/>
      <c r="D822" s="33"/>
      <c r="E822" s="33"/>
      <c r="F822" s="165"/>
      <c r="G822" s="165"/>
      <c r="H822" s="166"/>
      <c r="I822" s="161"/>
      <c r="J822" s="167"/>
      <c r="K822" s="168"/>
      <c r="L822" s="33"/>
      <c r="M822" s="169"/>
      <c r="N822" s="169"/>
    </row>
    <row r="823" s="26" customFormat="1" ht="73.5" customHeight="1">
      <c r="A823" s="33"/>
      <c r="B823" s="33"/>
      <c r="C823" s="33"/>
      <c r="D823" s="33"/>
      <c r="E823" s="33"/>
      <c r="F823" s="165"/>
      <c r="G823" s="165"/>
      <c r="H823" s="166"/>
      <c r="I823" s="161"/>
      <c r="J823" s="167"/>
      <c r="K823" s="168"/>
      <c r="L823" s="33"/>
      <c r="M823" s="169"/>
      <c r="N823" s="169"/>
    </row>
    <row r="824" s="26" customFormat="1" ht="73.5" customHeight="1">
      <c r="A824" s="33"/>
      <c r="B824" s="33"/>
      <c r="C824" s="33"/>
      <c r="D824" s="33"/>
      <c r="E824" s="33"/>
      <c r="F824" s="165"/>
      <c r="G824" s="165"/>
      <c r="H824" s="166"/>
      <c r="I824" s="161"/>
      <c r="J824" s="167"/>
      <c r="K824" s="168"/>
      <c r="L824" s="33"/>
      <c r="M824" s="169"/>
      <c r="N824" s="169"/>
    </row>
    <row r="825" s="26" customFormat="1" ht="73.5" customHeight="1">
      <c r="A825" s="33"/>
      <c r="B825" s="33"/>
      <c r="C825" s="33"/>
      <c r="D825" s="33"/>
      <c r="E825" s="33"/>
      <c r="F825" s="165"/>
      <c r="G825" s="165"/>
      <c r="H825" s="166"/>
      <c r="I825" s="161"/>
      <c r="J825" s="167"/>
      <c r="K825" s="168"/>
      <c r="L825" s="33"/>
      <c r="M825" s="169"/>
      <c r="N825" s="169"/>
    </row>
    <row r="826" s="26" customFormat="1" ht="73.5" customHeight="1">
      <c r="A826" s="33"/>
      <c r="B826" s="33"/>
      <c r="C826" s="33"/>
      <c r="D826" s="33"/>
      <c r="E826" s="33"/>
      <c r="F826" s="165"/>
      <c r="G826" s="165"/>
      <c r="H826" s="166"/>
      <c r="I826" s="161"/>
      <c r="J826" s="167"/>
      <c r="K826" s="168"/>
      <c r="L826" s="33"/>
      <c r="M826" s="169"/>
      <c r="N826" s="169"/>
    </row>
    <row r="827" s="26" customFormat="1" ht="73.5" customHeight="1">
      <c r="A827" s="33"/>
      <c r="B827" s="33"/>
      <c r="C827" s="33"/>
      <c r="D827" s="33"/>
      <c r="E827" s="33"/>
      <c r="F827" s="165"/>
      <c r="G827" s="165"/>
      <c r="H827" s="166"/>
      <c r="I827" s="161"/>
      <c r="J827" s="167"/>
      <c r="K827" s="168"/>
      <c r="L827" s="33"/>
      <c r="M827" s="169"/>
      <c r="N827" s="169"/>
    </row>
    <row r="828" s="26" customFormat="1" ht="73.5" customHeight="1">
      <c r="A828" s="33"/>
      <c r="B828" s="33"/>
      <c r="C828" s="33"/>
      <c r="D828" s="33"/>
      <c r="E828" s="33"/>
      <c r="F828" s="165"/>
      <c r="G828" s="165"/>
      <c r="H828" s="166"/>
      <c r="I828" s="161"/>
      <c r="J828" s="167"/>
      <c r="K828" s="168"/>
      <c r="L828" s="33"/>
      <c r="M828" s="169"/>
      <c r="N828" s="169"/>
    </row>
    <row r="829" s="26" customFormat="1" ht="73.5" customHeight="1">
      <c r="A829" s="33"/>
      <c r="B829" s="33"/>
      <c r="C829" s="33"/>
      <c r="D829" s="33"/>
      <c r="E829" s="33"/>
      <c r="F829" s="165"/>
      <c r="G829" s="165"/>
      <c r="H829" s="166"/>
      <c r="I829" s="161"/>
      <c r="J829" s="167"/>
      <c r="K829" s="168"/>
      <c r="L829" s="33"/>
      <c r="M829" s="169"/>
      <c r="N829" s="169"/>
    </row>
    <row r="830" s="26" customFormat="1" ht="73.5" customHeight="1">
      <c r="A830" s="33"/>
      <c r="B830" s="33"/>
      <c r="C830" s="33"/>
      <c r="D830" s="33"/>
      <c r="E830" s="33"/>
      <c r="F830" s="165"/>
      <c r="G830" s="165"/>
      <c r="H830" s="166"/>
      <c r="I830" s="161"/>
      <c r="J830" s="167"/>
      <c r="K830" s="168"/>
      <c r="L830" s="33"/>
      <c r="M830" s="169"/>
      <c r="N830" s="169"/>
    </row>
    <row r="831" s="26" customFormat="1" ht="73.5" customHeight="1">
      <c r="A831" s="33"/>
      <c r="B831" s="33"/>
      <c r="C831" s="33"/>
      <c r="D831" s="33"/>
      <c r="E831" s="33"/>
      <c r="F831" s="165"/>
      <c r="G831" s="165"/>
      <c r="H831" s="166"/>
      <c r="I831" s="161"/>
      <c r="J831" s="167"/>
      <c r="K831" s="168"/>
      <c r="L831" s="33"/>
      <c r="M831" s="169"/>
      <c r="N831" s="169"/>
    </row>
    <row r="832" s="26" customFormat="1" ht="73.5" customHeight="1">
      <c r="A832" s="33"/>
      <c r="B832" s="33"/>
      <c r="C832" s="33"/>
      <c r="D832" s="33"/>
      <c r="E832" s="33"/>
      <c r="F832" s="165"/>
      <c r="G832" s="165"/>
      <c r="H832" s="166"/>
      <c r="I832" s="161"/>
      <c r="J832" s="167"/>
      <c r="K832" s="168"/>
      <c r="L832" s="33"/>
      <c r="M832" s="169"/>
      <c r="N832" s="169"/>
    </row>
    <row r="833" s="26" customFormat="1" ht="73.5" customHeight="1">
      <c r="A833" s="33"/>
      <c r="B833" s="33"/>
      <c r="C833" s="33"/>
      <c r="D833" s="33"/>
      <c r="E833" s="33"/>
      <c r="F833" s="165"/>
      <c r="G833" s="165"/>
      <c r="H833" s="166"/>
      <c r="I833" s="161"/>
      <c r="J833" s="167"/>
      <c r="K833" s="168"/>
      <c r="L833" s="33"/>
      <c r="M833" s="169"/>
      <c r="N833" s="169"/>
    </row>
    <row r="834" s="26" customFormat="1" ht="73.5" customHeight="1">
      <c r="A834" s="33"/>
      <c r="B834" s="33"/>
      <c r="C834" s="33"/>
      <c r="D834" s="33"/>
      <c r="E834" s="33"/>
      <c r="F834" s="165"/>
      <c r="G834" s="165"/>
      <c r="H834" s="166"/>
      <c r="I834" s="161"/>
      <c r="J834" s="167"/>
      <c r="K834" s="168"/>
      <c r="L834" s="33"/>
      <c r="M834" s="169"/>
      <c r="N834" s="169"/>
    </row>
    <row r="835" s="26" customFormat="1" ht="73.5" customHeight="1">
      <c r="A835" s="33"/>
      <c r="B835" s="33"/>
      <c r="C835" s="33"/>
      <c r="D835" s="33"/>
      <c r="E835" s="33"/>
      <c r="F835" s="165"/>
      <c r="G835" s="165"/>
      <c r="H835" s="166"/>
      <c r="I835" s="161"/>
      <c r="J835" s="167"/>
      <c r="K835" s="168"/>
      <c r="L835" s="33"/>
      <c r="M835" s="169"/>
      <c r="N835" s="169"/>
    </row>
    <row r="836" s="26" customFormat="1" ht="73.5" customHeight="1">
      <c r="A836" s="33"/>
      <c r="B836" s="33"/>
      <c r="C836" s="33"/>
      <c r="D836" s="33"/>
      <c r="E836" s="33"/>
      <c r="F836" s="165"/>
      <c r="G836" s="165"/>
      <c r="H836" s="166"/>
      <c r="I836" s="161"/>
      <c r="J836" s="167"/>
      <c r="K836" s="168"/>
      <c r="L836" s="33"/>
      <c r="M836" s="169"/>
      <c r="N836" s="169"/>
    </row>
    <row r="837" s="26" customFormat="1" ht="73.5" customHeight="1">
      <c r="A837" s="33"/>
      <c r="B837" s="33"/>
      <c r="C837" s="33"/>
      <c r="D837" s="33"/>
      <c r="E837" s="33"/>
      <c r="F837" s="165"/>
      <c r="G837" s="165"/>
      <c r="H837" s="166"/>
      <c r="I837" s="161"/>
      <c r="J837" s="167"/>
      <c r="K837" s="168"/>
      <c r="L837" s="33"/>
      <c r="M837" s="169"/>
      <c r="N837" s="169"/>
    </row>
    <row r="838" s="26" customFormat="1" ht="73.5" customHeight="1">
      <c r="A838" s="33"/>
      <c r="B838" s="33"/>
      <c r="C838" s="33"/>
      <c r="D838" s="33"/>
      <c r="E838" s="33"/>
      <c r="F838" s="165"/>
      <c r="G838" s="165"/>
      <c r="H838" s="166"/>
      <c r="I838" s="161"/>
      <c r="J838" s="167"/>
      <c r="K838" s="168"/>
      <c r="L838" s="33"/>
      <c r="M838" s="169"/>
      <c r="N838" s="169"/>
    </row>
    <row r="839" s="26" customFormat="1" ht="73.5" customHeight="1">
      <c r="A839" s="33"/>
      <c r="B839" s="33"/>
      <c r="C839" s="33"/>
      <c r="D839" s="33"/>
      <c r="E839" s="33"/>
      <c r="F839" s="165"/>
      <c r="G839" s="165"/>
      <c r="H839" s="166"/>
      <c r="I839" s="161"/>
      <c r="J839" s="167"/>
      <c r="K839" s="168"/>
      <c r="L839" s="33"/>
      <c r="M839" s="169"/>
      <c r="N839" s="169"/>
    </row>
    <row r="840" s="26" customFormat="1" ht="73.5" customHeight="1">
      <c r="A840" s="33"/>
      <c r="B840" s="33"/>
      <c r="C840" s="33"/>
      <c r="D840" s="33"/>
      <c r="E840" s="33"/>
      <c r="F840" s="165"/>
      <c r="G840" s="165"/>
      <c r="H840" s="166"/>
      <c r="I840" s="161"/>
      <c r="J840" s="167"/>
      <c r="K840" s="168"/>
      <c r="L840" s="33"/>
      <c r="M840" s="169"/>
      <c r="N840" s="169"/>
    </row>
    <row r="841" s="26" customFormat="1" ht="73.5" customHeight="1">
      <c r="A841" s="33"/>
      <c r="B841" s="33"/>
      <c r="C841" s="33"/>
      <c r="D841" s="33"/>
      <c r="E841" s="33"/>
      <c r="F841" s="165"/>
      <c r="G841" s="165"/>
      <c r="H841" s="166"/>
      <c r="I841" s="161"/>
      <c r="J841" s="167"/>
      <c r="K841" s="168"/>
      <c r="L841" s="33"/>
      <c r="M841" s="169"/>
      <c r="N841" s="169"/>
    </row>
    <row r="842" s="26" customFormat="1" ht="73.5" customHeight="1">
      <c r="A842" s="33"/>
      <c r="B842" s="33"/>
      <c r="C842" s="33"/>
      <c r="D842" s="33"/>
      <c r="E842" s="33"/>
      <c r="F842" s="165"/>
      <c r="G842" s="165"/>
      <c r="H842" s="166"/>
      <c r="I842" s="161"/>
      <c r="J842" s="167"/>
      <c r="K842" s="168"/>
      <c r="L842" s="33"/>
      <c r="M842" s="169"/>
      <c r="N842" s="169"/>
    </row>
    <row r="843" s="26" customFormat="1" ht="73.5" customHeight="1">
      <c r="A843" s="33"/>
      <c r="B843" s="33"/>
      <c r="C843" s="33"/>
      <c r="D843" s="33"/>
      <c r="E843" s="33"/>
      <c r="F843" s="165"/>
      <c r="G843" s="165"/>
      <c r="H843" s="166"/>
      <c r="I843" s="161"/>
      <c r="J843" s="167"/>
      <c r="K843" s="168"/>
      <c r="L843" s="33"/>
      <c r="M843" s="169"/>
      <c r="N843" s="169"/>
    </row>
    <row r="844" s="26" customFormat="1" ht="73.5" customHeight="1">
      <c r="A844" s="33"/>
      <c r="B844" s="33"/>
      <c r="C844" s="33"/>
      <c r="D844" s="33"/>
      <c r="E844" s="33"/>
      <c r="F844" s="165"/>
      <c r="G844" s="165"/>
      <c r="H844" s="166"/>
      <c r="I844" s="161"/>
      <c r="J844" s="167"/>
      <c r="K844" s="168"/>
      <c r="L844" s="33"/>
      <c r="M844" s="169"/>
      <c r="N844" s="169"/>
    </row>
    <row r="845" s="26" customFormat="1" ht="73.5" customHeight="1">
      <c r="A845" s="33"/>
      <c r="B845" s="33"/>
      <c r="C845" s="33"/>
      <c r="D845" s="33"/>
      <c r="E845" s="33"/>
      <c r="F845" s="165"/>
      <c r="G845" s="165"/>
      <c r="H845" s="166"/>
      <c r="I845" s="161"/>
      <c r="J845" s="167"/>
      <c r="K845" s="168"/>
      <c r="L845" s="33"/>
      <c r="M845" s="169"/>
      <c r="N845" s="169"/>
    </row>
    <row r="846" s="26" customFormat="1" ht="73.5" customHeight="1">
      <c r="A846" s="33"/>
      <c r="B846" s="33"/>
      <c r="C846" s="33"/>
      <c r="D846" s="33"/>
      <c r="E846" s="33"/>
      <c r="F846" s="165"/>
      <c r="G846" s="165"/>
      <c r="H846" s="166"/>
      <c r="I846" s="161"/>
      <c r="J846" s="167"/>
      <c r="K846" s="168"/>
      <c r="L846" s="33"/>
      <c r="M846" s="169"/>
      <c r="N846" s="169"/>
    </row>
    <row r="847" s="26" customFormat="1" ht="73.5" customHeight="1">
      <c r="A847" s="33"/>
      <c r="B847" s="33"/>
      <c r="C847" s="33"/>
      <c r="D847" s="33"/>
      <c r="E847" s="33"/>
      <c r="F847" s="165"/>
      <c r="G847" s="165"/>
      <c r="H847" s="166"/>
      <c r="I847" s="161"/>
      <c r="J847" s="167"/>
      <c r="K847" s="168"/>
      <c r="L847" s="33"/>
      <c r="M847" s="169"/>
      <c r="N847" s="169"/>
    </row>
    <row r="848" s="26" customFormat="1" ht="73.5" customHeight="1">
      <c r="A848" s="33"/>
      <c r="B848" s="33"/>
      <c r="C848" s="33"/>
      <c r="D848" s="33"/>
      <c r="E848" s="33"/>
      <c r="F848" s="165"/>
      <c r="G848" s="165"/>
      <c r="H848" s="166"/>
      <c r="I848" s="161"/>
      <c r="J848" s="167"/>
      <c r="K848" s="168"/>
      <c r="L848" s="33"/>
      <c r="M848" s="169"/>
      <c r="N848" s="169"/>
    </row>
    <row r="849" s="26" customFormat="1" ht="73.5" customHeight="1">
      <c r="A849" s="33"/>
      <c r="B849" s="33"/>
      <c r="C849" s="33"/>
      <c r="D849" s="33"/>
      <c r="E849" s="33"/>
      <c r="F849" s="165"/>
      <c r="G849" s="165"/>
      <c r="H849" s="166"/>
      <c r="I849" s="161"/>
      <c r="J849" s="167"/>
      <c r="K849" s="168"/>
      <c r="L849" s="33"/>
      <c r="M849" s="169"/>
      <c r="N849" s="169"/>
    </row>
    <row r="850" s="26" customFormat="1" ht="73.5" customHeight="1">
      <c r="A850" s="33"/>
      <c r="B850" s="33"/>
      <c r="C850" s="33"/>
      <c r="D850" s="33"/>
      <c r="E850" s="33"/>
      <c r="F850" s="165"/>
      <c r="G850" s="165"/>
      <c r="H850" s="166"/>
      <c r="I850" s="161"/>
      <c r="J850" s="167"/>
      <c r="K850" s="168"/>
      <c r="L850" s="33"/>
      <c r="M850" s="169"/>
      <c r="N850" s="169"/>
    </row>
    <row r="851" s="26" customFormat="1" ht="73.5" customHeight="1">
      <c r="A851" s="33"/>
      <c r="B851" s="33"/>
      <c r="C851" s="33"/>
      <c r="D851" s="33"/>
      <c r="E851" s="33"/>
      <c r="F851" s="165"/>
      <c r="G851" s="165"/>
      <c r="H851" s="166"/>
      <c r="I851" s="161"/>
      <c r="J851" s="167"/>
      <c r="K851" s="168"/>
      <c r="L851" s="33"/>
      <c r="M851" s="169"/>
      <c r="N851" s="169"/>
    </row>
    <row r="852" s="26" customFormat="1" ht="73.5" customHeight="1">
      <c r="A852" s="33"/>
      <c r="B852" s="33"/>
      <c r="C852" s="33"/>
      <c r="D852" s="33"/>
      <c r="E852" s="33"/>
      <c r="F852" s="165"/>
      <c r="G852" s="165"/>
      <c r="H852" s="166"/>
      <c r="I852" s="161"/>
      <c r="J852" s="167"/>
      <c r="K852" s="168"/>
      <c r="L852" s="33"/>
      <c r="M852" s="169"/>
      <c r="N852" s="169"/>
    </row>
    <row r="853" s="26" customFormat="1" ht="73.5" customHeight="1">
      <c r="A853" s="33"/>
      <c r="B853" s="33"/>
      <c r="C853" s="33"/>
      <c r="D853" s="33"/>
      <c r="E853" s="33"/>
      <c r="F853" s="165"/>
      <c r="G853" s="165"/>
      <c r="H853" s="166"/>
      <c r="I853" s="161"/>
      <c r="J853" s="167"/>
      <c r="K853" s="168"/>
      <c r="L853" s="33"/>
      <c r="M853" s="169"/>
      <c r="N853" s="169"/>
    </row>
    <row r="854" s="26" customFormat="1" ht="73.5" customHeight="1">
      <c r="A854" s="33"/>
      <c r="B854" s="33"/>
      <c r="C854" s="33"/>
      <c r="D854" s="33"/>
      <c r="E854" s="33"/>
      <c r="F854" s="165"/>
      <c r="G854" s="165"/>
      <c r="H854" s="166"/>
      <c r="I854" s="161"/>
      <c r="J854" s="167"/>
      <c r="K854" s="168"/>
      <c r="L854" s="33"/>
      <c r="M854" s="169"/>
      <c r="N854" s="169"/>
    </row>
    <row r="855" s="26" customFormat="1" ht="73.5" customHeight="1">
      <c r="A855" s="33"/>
      <c r="B855" s="33"/>
      <c r="C855" s="33"/>
      <c r="D855" s="33"/>
      <c r="E855" s="33"/>
      <c r="F855" s="165"/>
      <c r="G855" s="165"/>
      <c r="H855" s="166"/>
      <c r="I855" s="161"/>
      <c r="J855" s="167"/>
      <c r="K855" s="168"/>
      <c r="L855" s="33"/>
      <c r="M855" s="169"/>
      <c r="N855" s="169"/>
    </row>
    <row r="856" s="26" customFormat="1" ht="73.5" customHeight="1">
      <c r="A856" s="33"/>
      <c r="B856" s="33"/>
      <c r="C856" s="33"/>
      <c r="D856" s="33"/>
      <c r="E856" s="33"/>
      <c r="F856" s="165"/>
      <c r="G856" s="165"/>
      <c r="H856" s="166"/>
      <c r="I856" s="161"/>
      <c r="J856" s="167"/>
      <c r="K856" s="168"/>
      <c r="L856" s="33"/>
      <c r="M856" s="169"/>
      <c r="N856" s="169"/>
    </row>
    <row r="857" s="26" customFormat="1" ht="73.5" customHeight="1">
      <c r="A857" s="33"/>
      <c r="B857" s="33"/>
      <c r="C857" s="33"/>
      <c r="D857" s="33"/>
      <c r="E857" s="33"/>
      <c r="F857" s="165"/>
      <c r="G857" s="165"/>
      <c r="H857" s="166"/>
      <c r="I857" s="161"/>
      <c r="J857" s="167"/>
      <c r="K857" s="168"/>
      <c r="L857" s="33"/>
      <c r="M857" s="169"/>
      <c r="N857" s="169"/>
    </row>
    <row r="858" s="26" customFormat="1" ht="73.5" customHeight="1">
      <c r="A858" s="33"/>
      <c r="B858" s="33"/>
      <c r="C858" s="33"/>
      <c r="D858" s="33"/>
      <c r="E858" s="33"/>
      <c r="F858" s="165"/>
      <c r="G858" s="165"/>
      <c r="H858" s="166"/>
      <c r="I858" s="161"/>
      <c r="J858" s="167"/>
      <c r="K858" s="168"/>
      <c r="L858" s="33"/>
      <c r="M858" s="169"/>
      <c r="N858" s="169"/>
    </row>
    <row r="859" s="26" customFormat="1" ht="73.5" customHeight="1">
      <c r="A859" s="33"/>
      <c r="B859" s="33"/>
      <c r="C859" s="33"/>
      <c r="D859" s="33"/>
      <c r="E859" s="33"/>
      <c r="F859" s="165"/>
      <c r="G859" s="165"/>
      <c r="H859" s="166"/>
      <c r="I859" s="161"/>
      <c r="J859" s="167"/>
      <c r="K859" s="168"/>
      <c r="L859" s="33"/>
      <c r="M859" s="169"/>
      <c r="N859" s="169"/>
    </row>
    <row r="860" s="26" customFormat="1" ht="73.5" customHeight="1">
      <c r="A860" s="33"/>
      <c r="B860" s="33"/>
      <c r="C860" s="33"/>
      <c r="D860" s="33"/>
      <c r="E860" s="33"/>
      <c r="F860" s="165"/>
      <c r="G860" s="165"/>
      <c r="H860" s="166"/>
      <c r="I860" s="161"/>
      <c r="J860" s="167"/>
      <c r="K860" s="168"/>
      <c r="L860" s="33"/>
      <c r="M860" s="169"/>
      <c r="N860" s="169"/>
    </row>
    <row r="861" s="26" customFormat="1" ht="73.5" customHeight="1">
      <c r="A861" s="33"/>
      <c r="B861" s="33"/>
      <c r="C861" s="33"/>
      <c r="D861" s="33"/>
      <c r="E861" s="33"/>
      <c r="F861" s="165"/>
      <c r="G861" s="165"/>
      <c r="H861" s="166"/>
      <c r="I861" s="161"/>
      <c r="J861" s="167"/>
      <c r="K861" s="168"/>
      <c r="L861" s="33"/>
      <c r="M861" s="169"/>
      <c r="N861" s="169"/>
    </row>
    <row r="862" s="26" customFormat="1" ht="73.5" customHeight="1">
      <c r="A862" s="33"/>
      <c r="B862" s="33"/>
      <c r="C862" s="33"/>
      <c r="D862" s="33"/>
      <c r="E862" s="33"/>
      <c r="F862" s="165"/>
      <c r="G862" s="165"/>
      <c r="H862" s="166"/>
      <c r="I862" s="161"/>
      <c r="J862" s="167"/>
      <c r="K862" s="168"/>
      <c r="L862" s="33"/>
      <c r="M862" s="169"/>
      <c r="N862" s="169"/>
    </row>
    <row r="863" s="26" customFormat="1" ht="73.5" customHeight="1">
      <c r="A863" s="33"/>
      <c r="B863" s="33"/>
      <c r="C863" s="33"/>
      <c r="D863" s="33"/>
      <c r="E863" s="33"/>
      <c r="F863" s="165"/>
      <c r="G863" s="165"/>
      <c r="H863" s="166"/>
      <c r="I863" s="161"/>
      <c r="J863" s="167"/>
      <c r="K863" s="168"/>
      <c r="L863" s="33"/>
      <c r="M863" s="169"/>
      <c r="N863" s="169"/>
    </row>
    <row r="864" s="26" customFormat="1" ht="73.5" customHeight="1">
      <c r="A864" s="33"/>
      <c r="B864" s="33"/>
      <c r="C864" s="33"/>
      <c r="D864" s="33"/>
      <c r="E864" s="33"/>
      <c r="F864" s="165"/>
      <c r="G864" s="165"/>
      <c r="H864" s="166"/>
      <c r="I864" s="161"/>
      <c r="J864" s="167"/>
      <c r="K864" s="168"/>
      <c r="L864" s="33"/>
      <c r="M864" s="169"/>
      <c r="N864" s="169"/>
    </row>
    <row r="865" s="26" customFormat="1" ht="73.5" customHeight="1">
      <c r="A865" s="33"/>
      <c r="B865" s="33"/>
      <c r="C865" s="33"/>
      <c r="D865" s="33"/>
      <c r="E865" s="33"/>
      <c r="F865" s="165"/>
      <c r="G865" s="165"/>
      <c r="H865" s="166"/>
      <c r="I865" s="161"/>
      <c r="J865" s="167"/>
      <c r="K865" s="168"/>
      <c r="L865" s="33"/>
      <c r="M865" s="169"/>
      <c r="N865" s="169"/>
    </row>
    <row r="866" s="26" customFormat="1" ht="73.5" customHeight="1">
      <c r="A866" s="33"/>
      <c r="B866" s="33"/>
      <c r="C866" s="33"/>
      <c r="D866" s="33"/>
      <c r="E866" s="33"/>
      <c r="F866" s="165"/>
      <c r="G866" s="165"/>
      <c r="H866" s="166"/>
      <c r="I866" s="161"/>
      <c r="J866" s="167"/>
      <c r="K866" s="168"/>
      <c r="L866" s="33"/>
      <c r="M866" s="169"/>
      <c r="N866" s="169"/>
    </row>
    <row r="867" s="26" customFormat="1" ht="73.5" customHeight="1">
      <c r="A867" s="33"/>
      <c r="B867" s="33"/>
      <c r="C867" s="33"/>
      <c r="D867" s="33"/>
      <c r="E867" s="33"/>
      <c r="F867" s="165"/>
      <c r="G867" s="165"/>
      <c r="H867" s="166"/>
      <c r="I867" s="161"/>
      <c r="J867" s="167"/>
      <c r="K867" s="168"/>
      <c r="L867" s="33"/>
      <c r="M867" s="169"/>
      <c r="N867" s="169"/>
    </row>
    <row r="868" s="26" customFormat="1" ht="73.5" customHeight="1">
      <c r="A868" s="33"/>
      <c r="B868" s="33"/>
      <c r="C868" s="33"/>
      <c r="D868" s="33"/>
      <c r="E868" s="33"/>
      <c r="F868" s="165"/>
      <c r="G868" s="165"/>
      <c r="H868" s="166"/>
      <c r="I868" s="161"/>
      <c r="J868" s="167"/>
      <c r="K868" s="168"/>
      <c r="L868" s="33"/>
      <c r="M868" s="169"/>
      <c r="N868" s="169"/>
    </row>
    <row r="869" s="26" customFormat="1" ht="73.5" customHeight="1">
      <c r="A869" s="33"/>
      <c r="B869" s="33"/>
      <c r="C869" s="33"/>
      <c r="D869" s="33"/>
      <c r="E869" s="33"/>
      <c r="F869" s="165"/>
      <c r="G869" s="165"/>
      <c r="H869" s="166"/>
      <c r="I869" s="161"/>
      <c r="J869" s="167"/>
      <c r="K869" s="168"/>
      <c r="L869" s="33"/>
      <c r="M869" s="169"/>
      <c r="N869" s="169"/>
    </row>
    <row r="870" s="26" customFormat="1" ht="73.5" customHeight="1">
      <c r="A870" s="33"/>
      <c r="B870" s="33"/>
      <c r="C870" s="33"/>
      <c r="D870" s="33"/>
      <c r="E870" s="33"/>
      <c r="F870" s="165"/>
      <c r="G870" s="165"/>
      <c r="H870" s="166"/>
      <c r="I870" s="161"/>
      <c r="J870" s="167"/>
      <c r="K870" s="168"/>
      <c r="L870" s="33"/>
      <c r="M870" s="169"/>
      <c r="N870" s="169"/>
    </row>
    <row r="871" s="26" customFormat="1" ht="73.5" customHeight="1">
      <c r="A871" s="33"/>
      <c r="B871" s="33"/>
      <c r="C871" s="33"/>
      <c r="D871" s="33"/>
      <c r="E871" s="33"/>
      <c r="F871" s="165"/>
      <c r="G871" s="165"/>
      <c r="H871" s="166"/>
      <c r="I871" s="161"/>
      <c r="J871" s="167"/>
      <c r="K871" s="168"/>
      <c r="L871" s="33"/>
      <c r="M871" s="169"/>
      <c r="N871" s="169"/>
    </row>
    <row r="872" s="26" customFormat="1" ht="73.5" customHeight="1">
      <c r="A872" s="33"/>
      <c r="B872" s="33"/>
      <c r="C872" s="33"/>
      <c r="D872" s="33"/>
      <c r="E872" s="33"/>
      <c r="F872" s="165"/>
      <c r="G872" s="165"/>
      <c r="H872" s="166"/>
      <c r="I872" s="161"/>
      <c r="J872" s="167"/>
      <c r="K872" s="168"/>
      <c r="L872" s="33"/>
      <c r="M872" s="169"/>
      <c r="N872" s="169"/>
    </row>
    <row r="873" s="26" customFormat="1" ht="73.5" customHeight="1">
      <c r="A873" s="33"/>
      <c r="B873" s="33"/>
      <c r="C873" s="33"/>
      <c r="D873" s="33"/>
      <c r="E873" s="33"/>
      <c r="F873" s="165"/>
      <c r="G873" s="165"/>
      <c r="H873" s="166"/>
      <c r="I873" s="161"/>
      <c r="J873" s="167"/>
      <c r="K873" s="168"/>
      <c r="L873" s="33"/>
      <c r="M873" s="169"/>
      <c r="N873" s="169"/>
    </row>
    <row r="874" s="26" customFormat="1" ht="73.5" customHeight="1">
      <c r="A874" s="33"/>
      <c r="B874" s="33"/>
      <c r="C874" s="33"/>
      <c r="D874" s="33"/>
      <c r="E874" s="33"/>
      <c r="F874" s="165"/>
      <c r="G874" s="165"/>
      <c r="H874" s="166"/>
      <c r="I874" s="161"/>
      <c r="J874" s="167"/>
      <c r="K874" s="168"/>
      <c r="L874" s="33"/>
      <c r="M874" s="169"/>
      <c r="N874" s="169"/>
    </row>
    <row r="875" s="26" customFormat="1" ht="73.5" customHeight="1">
      <c r="A875" s="33"/>
      <c r="B875" s="33"/>
      <c r="C875" s="33"/>
      <c r="D875" s="33"/>
      <c r="E875" s="33"/>
      <c r="F875" s="165"/>
      <c r="G875" s="165"/>
      <c r="H875" s="166"/>
      <c r="I875" s="161"/>
      <c r="J875" s="167"/>
      <c r="K875" s="168"/>
      <c r="L875" s="33"/>
      <c r="M875" s="169"/>
      <c r="N875" s="169"/>
    </row>
    <row r="876" s="26" customFormat="1" ht="73.5" customHeight="1">
      <c r="A876" s="33"/>
      <c r="B876" s="33"/>
      <c r="C876" s="33"/>
      <c r="D876" s="33"/>
      <c r="E876" s="33"/>
      <c r="F876" s="165"/>
      <c r="G876" s="165"/>
      <c r="H876" s="166"/>
      <c r="I876" s="161"/>
      <c r="J876" s="167"/>
      <c r="K876" s="168"/>
      <c r="L876" s="33"/>
      <c r="M876" s="169"/>
      <c r="N876" s="169"/>
    </row>
    <row r="877" s="26" customFormat="1" ht="73.5" customHeight="1">
      <c r="A877" s="33"/>
      <c r="B877" s="33"/>
      <c r="C877" s="33"/>
      <c r="D877" s="33"/>
      <c r="E877" s="33"/>
      <c r="F877" s="165"/>
      <c r="G877" s="165"/>
      <c r="H877" s="166"/>
      <c r="I877" s="161"/>
      <c r="J877" s="167"/>
      <c r="K877" s="168"/>
      <c r="L877" s="33"/>
      <c r="M877" s="169"/>
      <c r="N877" s="169"/>
    </row>
    <row r="878" s="26" customFormat="1" ht="73.5" customHeight="1">
      <c r="A878" s="33"/>
      <c r="B878" s="33"/>
      <c r="C878" s="33"/>
      <c r="D878" s="33"/>
      <c r="E878" s="33"/>
      <c r="F878" s="165"/>
      <c r="G878" s="165"/>
      <c r="H878" s="166"/>
      <c r="I878" s="161"/>
      <c r="J878" s="167"/>
      <c r="K878" s="168"/>
      <c r="L878" s="33"/>
      <c r="M878" s="169"/>
      <c r="N878" s="169"/>
    </row>
    <row r="879" s="26" customFormat="1" ht="73.5" customHeight="1">
      <c r="A879" s="33"/>
      <c r="B879" s="33"/>
      <c r="C879" s="33"/>
      <c r="D879" s="33"/>
      <c r="E879" s="33"/>
      <c r="F879" s="165"/>
      <c r="G879" s="165"/>
      <c r="H879" s="166"/>
      <c r="I879" s="161"/>
      <c r="J879" s="167"/>
      <c r="K879" s="168"/>
      <c r="L879" s="33"/>
      <c r="M879" s="169"/>
      <c r="N879" s="169"/>
    </row>
    <row r="880" s="26" customFormat="1" ht="73.5" customHeight="1">
      <c r="A880" s="33"/>
      <c r="B880" s="33"/>
      <c r="C880" s="33"/>
      <c r="D880" s="33"/>
      <c r="E880" s="33"/>
      <c r="F880" s="165"/>
      <c r="G880" s="165"/>
      <c r="H880" s="166"/>
      <c r="I880" s="161"/>
      <c r="J880" s="167"/>
      <c r="K880" s="168"/>
      <c r="L880" s="33"/>
      <c r="M880" s="169"/>
      <c r="N880" s="169"/>
    </row>
    <row r="881" s="26" customFormat="1" ht="73.5" customHeight="1">
      <c r="A881" s="33"/>
      <c r="B881" s="33"/>
      <c r="C881" s="33"/>
      <c r="D881" s="33"/>
      <c r="E881" s="33"/>
      <c r="F881" s="165"/>
      <c r="G881" s="165"/>
      <c r="H881" s="166"/>
      <c r="I881" s="161"/>
      <c r="J881" s="167"/>
      <c r="K881" s="168"/>
      <c r="L881" s="33"/>
      <c r="M881" s="169"/>
      <c r="N881" s="169"/>
    </row>
    <row r="882" s="26" customFormat="1" ht="73.5" customHeight="1">
      <c r="A882" s="33"/>
      <c r="B882" s="33"/>
      <c r="C882" s="33"/>
      <c r="D882" s="33"/>
      <c r="E882" s="33"/>
      <c r="F882" s="165"/>
      <c r="G882" s="165"/>
      <c r="H882" s="166"/>
      <c r="I882" s="161"/>
      <c r="J882" s="167"/>
      <c r="K882" s="168"/>
      <c r="L882" s="33"/>
      <c r="M882" s="169"/>
      <c r="N882" s="169"/>
    </row>
    <row r="883" s="26" customFormat="1" ht="73.5" customHeight="1">
      <c r="A883" s="33"/>
      <c r="B883" s="33"/>
      <c r="C883" s="33"/>
      <c r="D883" s="33"/>
      <c r="E883" s="33"/>
      <c r="F883" s="165"/>
      <c r="G883" s="165"/>
      <c r="H883" s="166"/>
      <c r="I883" s="161"/>
      <c r="J883" s="167"/>
      <c r="K883" s="168"/>
      <c r="L883" s="33"/>
      <c r="M883" s="169"/>
      <c r="N883" s="169"/>
    </row>
    <row r="884" s="26" customFormat="1" ht="73.5" customHeight="1">
      <c r="A884" s="33"/>
      <c r="B884" s="33"/>
      <c r="C884" s="33"/>
      <c r="D884" s="33"/>
      <c r="E884" s="33"/>
      <c r="F884" s="165"/>
      <c r="G884" s="165"/>
      <c r="H884" s="166"/>
      <c r="I884" s="161"/>
      <c r="J884" s="167"/>
      <c r="K884" s="168"/>
      <c r="L884" s="33"/>
      <c r="M884" s="169"/>
      <c r="N884" s="169"/>
    </row>
    <row r="885" s="26" customFormat="1" ht="73.5" customHeight="1">
      <c r="A885" s="33"/>
      <c r="B885" s="33"/>
      <c r="C885" s="33"/>
      <c r="D885" s="33"/>
      <c r="E885" s="33"/>
      <c r="F885" s="165"/>
      <c r="G885" s="165"/>
      <c r="H885" s="166"/>
      <c r="I885" s="161"/>
      <c r="J885" s="167"/>
      <c r="K885" s="168"/>
      <c r="L885" s="33"/>
      <c r="M885" s="169"/>
      <c r="N885" s="169"/>
    </row>
    <row r="886" s="26" customFormat="1" ht="73.5" customHeight="1">
      <c r="A886" s="33"/>
      <c r="B886" s="33"/>
      <c r="C886" s="33"/>
      <c r="D886" s="33"/>
      <c r="E886" s="33"/>
      <c r="F886" s="165"/>
      <c r="G886" s="165"/>
      <c r="H886" s="166"/>
      <c r="I886" s="161"/>
      <c r="J886" s="167"/>
      <c r="K886" s="168"/>
      <c r="L886" s="33"/>
      <c r="M886" s="169"/>
      <c r="N886" s="169"/>
    </row>
    <row r="887" s="26" customFormat="1" ht="73.5" customHeight="1">
      <c r="A887" s="33"/>
      <c r="B887" s="33"/>
      <c r="C887" s="33"/>
      <c r="D887" s="33"/>
      <c r="E887" s="33"/>
      <c r="F887" s="165"/>
      <c r="G887" s="165"/>
      <c r="H887" s="166"/>
      <c r="I887" s="161"/>
      <c r="J887" s="167"/>
      <c r="K887" s="168"/>
      <c r="L887" s="33"/>
      <c r="M887" s="169"/>
      <c r="N887" s="169"/>
    </row>
    <row r="888" s="26" customFormat="1" ht="73.5" customHeight="1">
      <c r="A888" s="33"/>
      <c r="B888" s="33"/>
      <c r="C888" s="33"/>
      <c r="D888" s="33"/>
      <c r="E888" s="33"/>
      <c r="F888" s="165"/>
      <c r="G888" s="165"/>
      <c r="H888" s="166"/>
      <c r="I888" s="161"/>
      <c r="J888" s="167"/>
      <c r="K888" s="168"/>
      <c r="L888" s="33"/>
      <c r="M888" s="169"/>
      <c r="N888" s="169"/>
    </row>
    <row r="889" s="26" customFormat="1" ht="73.5" customHeight="1">
      <c r="A889" s="33"/>
      <c r="B889" s="33"/>
      <c r="C889" s="33"/>
      <c r="D889" s="33"/>
      <c r="E889" s="33"/>
      <c r="F889" s="165"/>
      <c r="G889" s="165"/>
      <c r="H889" s="166"/>
      <c r="I889" s="161"/>
      <c r="J889" s="167"/>
      <c r="K889" s="168"/>
      <c r="L889" s="33"/>
      <c r="M889" s="169"/>
      <c r="N889" s="169"/>
    </row>
    <row r="890" s="26" customFormat="1" ht="73.5" customHeight="1">
      <c r="A890" s="33"/>
      <c r="B890" s="33"/>
      <c r="C890" s="33"/>
      <c r="D890" s="33"/>
      <c r="E890" s="33"/>
      <c r="F890" s="165"/>
      <c r="G890" s="165"/>
      <c r="H890" s="166"/>
      <c r="I890" s="161"/>
      <c r="J890" s="167"/>
      <c r="K890" s="168"/>
      <c r="L890" s="33"/>
      <c r="M890" s="169"/>
      <c r="N890" s="169"/>
    </row>
    <row r="891" s="26" customFormat="1" ht="73.5" customHeight="1">
      <c r="A891" s="33"/>
      <c r="B891" s="33"/>
      <c r="C891" s="33"/>
      <c r="D891" s="33"/>
      <c r="E891" s="33"/>
      <c r="F891" s="165"/>
      <c r="G891" s="165"/>
      <c r="H891" s="166"/>
      <c r="I891" s="161"/>
      <c r="J891" s="167"/>
      <c r="K891" s="168"/>
      <c r="L891" s="33"/>
      <c r="M891" s="169"/>
      <c r="N891" s="169"/>
    </row>
    <row r="892" s="26" customFormat="1" ht="73.5" customHeight="1">
      <c r="A892" s="33"/>
      <c r="B892" s="33"/>
      <c r="C892" s="33"/>
      <c r="D892" s="33"/>
      <c r="E892" s="33"/>
      <c r="F892" s="165"/>
      <c r="G892" s="165"/>
      <c r="H892" s="166"/>
      <c r="I892" s="161"/>
      <c r="J892" s="167"/>
      <c r="K892" s="168"/>
      <c r="L892" s="33"/>
      <c r="M892" s="169"/>
      <c r="N892" s="169"/>
    </row>
    <row r="893" s="26" customFormat="1" ht="73.5" customHeight="1">
      <c r="A893" s="33"/>
      <c r="B893" s="33"/>
      <c r="C893" s="33"/>
      <c r="D893" s="33"/>
      <c r="E893" s="33"/>
      <c r="F893" s="165"/>
      <c r="G893" s="165"/>
      <c r="H893" s="166"/>
      <c r="I893" s="161"/>
      <c r="J893" s="167"/>
      <c r="K893" s="168"/>
      <c r="L893" s="33"/>
      <c r="M893" s="169"/>
      <c r="N893" s="169"/>
    </row>
    <row r="894" s="26" customFormat="1" ht="73.5" customHeight="1">
      <c r="A894" s="33"/>
      <c r="B894" s="33"/>
      <c r="C894" s="33"/>
      <c r="D894" s="33"/>
      <c r="E894" s="33"/>
      <c r="F894" s="165"/>
      <c r="G894" s="165"/>
      <c r="H894" s="166"/>
      <c r="I894" s="161"/>
      <c r="J894" s="167"/>
      <c r="K894" s="168"/>
      <c r="L894" s="33"/>
      <c r="M894" s="169"/>
      <c r="N894" s="169"/>
    </row>
    <row r="895" s="26" customFormat="1" ht="73.5" customHeight="1">
      <c r="A895" s="33"/>
      <c r="B895" s="33"/>
      <c r="C895" s="33"/>
      <c r="D895" s="33"/>
      <c r="E895" s="33"/>
      <c r="F895" s="165"/>
      <c r="G895" s="165"/>
      <c r="H895" s="166"/>
      <c r="I895" s="161"/>
      <c r="J895" s="167"/>
      <c r="K895" s="168"/>
      <c r="L895" s="33"/>
      <c r="M895" s="169"/>
      <c r="N895" s="169"/>
    </row>
    <row r="896" s="26" customFormat="1" ht="73.5" customHeight="1">
      <c r="A896" s="33"/>
      <c r="B896" s="33"/>
      <c r="C896" s="33"/>
      <c r="D896" s="33"/>
      <c r="E896" s="33"/>
      <c r="F896" s="165"/>
      <c r="G896" s="165"/>
      <c r="H896" s="166"/>
      <c r="I896" s="161"/>
      <c r="J896" s="167"/>
      <c r="K896" s="168"/>
      <c r="L896" s="33"/>
      <c r="M896" s="169"/>
      <c r="N896" s="169"/>
    </row>
    <row r="897" s="26" customFormat="1" ht="73.5" customHeight="1">
      <c r="A897" s="33"/>
      <c r="B897" s="33"/>
      <c r="C897" s="33"/>
      <c r="D897" s="33"/>
      <c r="E897" s="33"/>
      <c r="F897" s="165"/>
      <c r="G897" s="165"/>
      <c r="H897" s="166"/>
      <c r="I897" s="161"/>
      <c r="J897" s="167"/>
      <c r="K897" s="168"/>
      <c r="L897" s="33"/>
      <c r="M897" s="169"/>
      <c r="N897" s="169"/>
    </row>
    <row r="898" s="26" customFormat="1" ht="73.5" customHeight="1">
      <c r="A898" s="33"/>
      <c r="B898" s="33"/>
      <c r="C898" s="33"/>
      <c r="D898" s="33"/>
      <c r="E898" s="33"/>
      <c r="F898" s="165"/>
      <c r="G898" s="165"/>
      <c r="H898" s="166"/>
      <c r="I898" s="161"/>
      <c r="J898" s="167"/>
      <c r="K898" s="168"/>
      <c r="L898" s="33"/>
      <c r="M898" s="169"/>
      <c r="N898" s="169"/>
    </row>
    <row r="899" s="26" customFormat="1" ht="73.5" customHeight="1">
      <c r="A899" s="33"/>
      <c r="B899" s="33"/>
      <c r="C899" s="33"/>
      <c r="D899" s="33"/>
      <c r="E899" s="33"/>
      <c r="F899" s="165"/>
      <c r="G899" s="165"/>
      <c r="H899" s="166"/>
      <c r="I899" s="161"/>
      <c r="J899" s="167"/>
      <c r="K899" s="168"/>
      <c r="L899" s="33"/>
      <c r="M899" s="169"/>
      <c r="N899" s="169"/>
    </row>
    <row r="900" s="26" customFormat="1" ht="73.5" customHeight="1">
      <c r="A900" s="33"/>
      <c r="B900" s="33"/>
      <c r="C900" s="33"/>
      <c r="D900" s="33"/>
      <c r="E900" s="33"/>
      <c r="F900" s="165"/>
      <c r="G900" s="165"/>
      <c r="H900" s="166"/>
      <c r="I900" s="161"/>
      <c r="J900" s="167"/>
      <c r="K900" s="168"/>
      <c r="L900" s="33"/>
      <c r="M900" s="169"/>
      <c r="N900" s="169"/>
    </row>
    <row r="901" s="26" customFormat="1" ht="73.5" customHeight="1">
      <c r="A901" s="33"/>
      <c r="B901" s="33"/>
      <c r="C901" s="33"/>
      <c r="D901" s="33"/>
      <c r="E901" s="33"/>
      <c r="F901" s="165"/>
      <c r="G901" s="165"/>
      <c r="H901" s="166"/>
      <c r="I901" s="161"/>
      <c r="J901" s="167"/>
      <c r="K901" s="168"/>
      <c r="L901" s="33"/>
      <c r="M901" s="169"/>
      <c r="N901" s="169"/>
    </row>
    <row r="902" s="26" customFormat="1" ht="73.5" customHeight="1">
      <c r="A902" s="33"/>
      <c r="B902" s="33"/>
      <c r="C902" s="33"/>
      <c r="D902" s="33"/>
      <c r="E902" s="33"/>
      <c r="F902" s="165"/>
      <c r="G902" s="165"/>
      <c r="H902" s="166"/>
      <c r="I902" s="161"/>
      <c r="J902" s="167"/>
      <c r="K902" s="168"/>
      <c r="L902" s="33"/>
      <c r="M902" s="169"/>
      <c r="N902" s="169"/>
    </row>
    <row r="903" s="26" customFormat="1" ht="73.5" customHeight="1">
      <c r="A903" s="33"/>
      <c r="B903" s="33"/>
      <c r="C903" s="33"/>
      <c r="D903" s="33"/>
      <c r="E903" s="33"/>
      <c r="F903" s="165"/>
      <c r="G903" s="165"/>
      <c r="H903" s="166"/>
      <c r="I903" s="161"/>
      <c r="J903" s="167"/>
      <c r="K903" s="168"/>
      <c r="L903" s="33"/>
      <c r="M903" s="169"/>
      <c r="N903" s="169"/>
    </row>
    <row r="904" s="26" customFormat="1" ht="73.5" customHeight="1">
      <c r="A904" s="33"/>
      <c r="B904" s="33"/>
      <c r="C904" s="33"/>
      <c r="D904" s="33"/>
      <c r="E904" s="33"/>
      <c r="F904" s="165"/>
      <c r="G904" s="165"/>
      <c r="H904" s="166"/>
      <c r="I904" s="161"/>
      <c r="J904" s="167"/>
      <c r="K904" s="168"/>
      <c r="L904" s="33"/>
      <c r="M904" s="169"/>
      <c r="N904" s="169"/>
    </row>
    <row r="905" s="26" customFormat="1" ht="73.5" customHeight="1">
      <c r="A905" s="33"/>
      <c r="B905" s="33"/>
      <c r="C905" s="33"/>
      <c r="D905" s="33"/>
      <c r="E905" s="33"/>
      <c r="F905" s="165"/>
      <c r="G905" s="165"/>
      <c r="H905" s="166"/>
      <c r="I905" s="161"/>
      <c r="J905" s="167"/>
      <c r="K905" s="168"/>
      <c r="L905" s="33"/>
      <c r="M905" s="169"/>
      <c r="N905" s="169"/>
    </row>
    <row r="906" s="26" customFormat="1" ht="73.5" customHeight="1">
      <c r="A906" s="33"/>
      <c r="B906" s="33"/>
      <c r="C906" s="33"/>
      <c r="D906" s="33"/>
      <c r="E906" s="33"/>
      <c r="F906" s="165"/>
      <c r="G906" s="165"/>
      <c r="H906" s="166"/>
      <c r="I906" s="161"/>
      <c r="J906" s="167"/>
      <c r="K906" s="168"/>
      <c r="L906" s="33"/>
      <c r="M906" s="169"/>
      <c r="N906" s="169"/>
    </row>
    <row r="907" s="26" customFormat="1" ht="73.5" customHeight="1">
      <c r="A907" s="33"/>
      <c r="B907" s="33"/>
      <c r="C907" s="33"/>
      <c r="D907" s="33"/>
      <c r="E907" s="33"/>
      <c r="F907" s="165"/>
      <c r="G907" s="165"/>
      <c r="H907" s="166"/>
      <c r="I907" s="161"/>
      <c r="J907" s="167"/>
      <c r="K907" s="168"/>
      <c r="L907" s="33"/>
      <c r="M907" s="169"/>
      <c r="N907" s="169"/>
    </row>
    <row r="908" s="26" customFormat="1" ht="73.5" customHeight="1">
      <c r="A908" s="33"/>
      <c r="B908" s="33"/>
      <c r="C908" s="33"/>
      <c r="D908" s="33"/>
      <c r="E908" s="33"/>
      <c r="F908" s="165"/>
      <c r="G908" s="165"/>
      <c r="H908" s="166"/>
      <c r="I908" s="161"/>
      <c r="J908" s="167"/>
      <c r="K908" s="168"/>
      <c r="L908" s="33"/>
      <c r="M908" s="169"/>
      <c r="N908" s="169"/>
    </row>
    <row r="909" s="26" customFormat="1" ht="73.5" customHeight="1">
      <c r="A909" s="33"/>
      <c r="B909" s="33"/>
      <c r="C909" s="33"/>
      <c r="D909" s="33"/>
      <c r="E909" s="33"/>
      <c r="F909" s="165"/>
      <c r="G909" s="165"/>
      <c r="H909" s="166"/>
      <c r="I909" s="161"/>
      <c r="J909" s="167"/>
      <c r="K909" s="168"/>
      <c r="L909" s="33"/>
      <c r="M909" s="169"/>
      <c r="N909" s="169"/>
    </row>
    <row r="910" s="26" customFormat="1" ht="73.5" customHeight="1">
      <c r="A910" s="33"/>
      <c r="B910" s="33"/>
      <c r="C910" s="33"/>
      <c r="D910" s="33"/>
      <c r="E910" s="33"/>
      <c r="F910" s="165"/>
      <c r="G910" s="165"/>
      <c r="H910" s="166"/>
      <c r="I910" s="161"/>
      <c r="J910" s="167"/>
      <c r="K910" s="168"/>
      <c r="L910" s="33"/>
      <c r="M910" s="169"/>
      <c r="N910" s="169"/>
    </row>
    <row r="911" s="26" customFormat="1" ht="73.5" customHeight="1">
      <c r="A911" s="33"/>
      <c r="B911" s="33"/>
      <c r="C911" s="33"/>
      <c r="D911" s="33"/>
      <c r="E911" s="33"/>
      <c r="F911" s="165"/>
      <c r="G911" s="165"/>
      <c r="H911" s="166"/>
      <c r="I911" s="161"/>
      <c r="J911" s="167"/>
      <c r="K911" s="168"/>
      <c r="L911" s="33"/>
      <c r="M911" s="169"/>
      <c r="N911" s="169"/>
    </row>
    <row r="912" s="26" customFormat="1" ht="73.5" customHeight="1">
      <c r="A912" s="33"/>
      <c r="B912" s="33"/>
      <c r="C912" s="33"/>
      <c r="D912" s="33"/>
      <c r="E912" s="33"/>
      <c r="F912" s="165"/>
      <c r="G912" s="165"/>
      <c r="H912" s="166"/>
      <c r="I912" s="161"/>
      <c r="J912" s="167"/>
      <c r="K912" s="168"/>
      <c r="L912" s="33"/>
      <c r="M912" s="169"/>
      <c r="N912" s="169"/>
    </row>
    <row r="913" s="26" customFormat="1" ht="73.5" customHeight="1">
      <c r="A913" s="33"/>
      <c r="B913" s="33"/>
      <c r="C913" s="33"/>
      <c r="D913" s="33"/>
      <c r="E913" s="33"/>
      <c r="F913" s="165"/>
      <c r="G913" s="165"/>
      <c r="H913" s="166"/>
      <c r="I913" s="161"/>
      <c r="J913" s="167"/>
      <c r="K913" s="168"/>
      <c r="L913" s="33"/>
      <c r="M913" s="169"/>
      <c r="N913" s="169"/>
    </row>
    <row r="914" s="26" customFormat="1" ht="73.5" customHeight="1">
      <c r="A914" s="33"/>
      <c r="B914" s="33"/>
      <c r="C914" s="33"/>
      <c r="D914" s="33"/>
      <c r="E914" s="33"/>
      <c r="F914" s="165"/>
      <c r="G914" s="165"/>
      <c r="H914" s="166"/>
      <c r="I914" s="161"/>
      <c r="J914" s="167"/>
      <c r="K914" s="168"/>
      <c r="L914" s="33"/>
      <c r="M914" s="169"/>
      <c r="N914" s="169"/>
    </row>
    <row r="915" s="26" customFormat="1" ht="73.5" customHeight="1">
      <c r="A915" s="33"/>
      <c r="B915" s="33"/>
      <c r="C915" s="33"/>
      <c r="D915" s="33"/>
      <c r="E915" s="33"/>
      <c r="F915" s="165"/>
      <c r="G915" s="165"/>
      <c r="H915" s="166"/>
      <c r="I915" s="161"/>
      <c r="J915" s="167"/>
      <c r="K915" s="168"/>
      <c r="L915" s="33"/>
      <c r="M915" s="169"/>
      <c r="N915" s="169"/>
    </row>
    <row r="916" s="26" customFormat="1" ht="73.5" customHeight="1">
      <c r="A916" s="33"/>
      <c r="B916" s="33"/>
      <c r="C916" s="33"/>
      <c r="D916" s="33"/>
      <c r="E916" s="33"/>
      <c r="F916" s="165"/>
      <c r="G916" s="165"/>
      <c r="H916" s="166"/>
      <c r="I916" s="161"/>
      <c r="J916" s="167"/>
      <c r="K916" s="168"/>
      <c r="L916" s="33"/>
      <c r="M916" s="169"/>
      <c r="N916" s="169"/>
    </row>
    <row r="917" s="26" customFormat="1" ht="73.5" customHeight="1">
      <c r="A917" s="33"/>
      <c r="B917" s="33"/>
      <c r="C917" s="33"/>
      <c r="D917" s="33"/>
      <c r="E917" s="33"/>
      <c r="F917" s="165"/>
      <c r="G917" s="165"/>
      <c r="H917" s="166"/>
      <c r="I917" s="161"/>
      <c r="J917" s="167"/>
      <c r="K917" s="168"/>
      <c r="L917" s="33"/>
      <c r="M917" s="169"/>
      <c r="N917" s="169"/>
    </row>
    <row r="918" s="26" customFormat="1" ht="73.5" customHeight="1">
      <c r="A918" s="33"/>
      <c r="B918" s="33"/>
      <c r="C918" s="33"/>
      <c r="D918" s="33"/>
      <c r="E918" s="33"/>
      <c r="F918" s="165"/>
      <c r="G918" s="165"/>
      <c r="H918" s="166"/>
      <c r="I918" s="161"/>
      <c r="J918" s="167"/>
      <c r="K918" s="168"/>
      <c r="L918" s="33"/>
      <c r="M918" s="169"/>
      <c r="N918" s="169"/>
    </row>
    <row r="919" s="26" customFormat="1" ht="73.5" customHeight="1">
      <c r="A919" s="33"/>
      <c r="B919" s="33"/>
      <c r="C919" s="33"/>
      <c r="D919" s="33"/>
      <c r="E919" s="33"/>
      <c r="F919" s="165"/>
      <c r="G919" s="165"/>
      <c r="H919" s="166"/>
      <c r="I919" s="161"/>
      <c r="J919" s="167"/>
      <c r="K919" s="168"/>
      <c r="L919" s="33"/>
      <c r="M919" s="169"/>
      <c r="N919" s="169"/>
    </row>
    <row r="920" s="26" customFormat="1" ht="73.5" customHeight="1">
      <c r="A920" s="33"/>
      <c r="B920" s="33"/>
      <c r="C920" s="33"/>
      <c r="D920" s="33"/>
      <c r="E920" s="33"/>
      <c r="F920" s="165"/>
      <c r="G920" s="165"/>
      <c r="H920" s="166"/>
      <c r="I920" s="161"/>
      <c r="J920" s="167"/>
      <c r="K920" s="168"/>
      <c r="L920" s="33"/>
      <c r="M920" s="169"/>
      <c r="N920" s="169"/>
    </row>
    <row r="921" s="26" customFormat="1" ht="73.5" customHeight="1">
      <c r="A921" s="33"/>
      <c r="B921" s="33"/>
      <c r="C921" s="33"/>
      <c r="D921" s="33"/>
      <c r="E921" s="33"/>
      <c r="F921" s="165"/>
      <c r="G921" s="165"/>
      <c r="H921" s="166"/>
      <c r="I921" s="161"/>
      <c r="J921" s="167"/>
      <c r="K921" s="168"/>
      <c r="L921" s="33"/>
      <c r="M921" s="169"/>
      <c r="N921" s="169"/>
    </row>
    <row r="922" s="26" customFormat="1" ht="73.5" customHeight="1">
      <c r="A922" s="33"/>
      <c r="B922" s="33"/>
      <c r="C922" s="33"/>
      <c r="D922" s="33"/>
      <c r="E922" s="33"/>
      <c r="F922" s="165"/>
      <c r="G922" s="165"/>
      <c r="H922" s="166"/>
      <c r="I922" s="161"/>
      <c r="J922" s="167"/>
      <c r="K922" s="168"/>
      <c r="L922" s="33"/>
      <c r="M922" s="169"/>
      <c r="N922" s="169"/>
    </row>
    <row r="923" s="26" customFormat="1" ht="73.5" customHeight="1">
      <c r="A923" s="33"/>
      <c r="B923" s="33"/>
      <c r="C923" s="33"/>
      <c r="D923" s="33"/>
      <c r="E923" s="33"/>
      <c r="F923" s="165"/>
      <c r="G923" s="165"/>
      <c r="H923" s="166"/>
      <c r="I923" s="161"/>
      <c r="J923" s="167"/>
      <c r="K923" s="168"/>
      <c r="L923" s="33"/>
      <c r="M923" s="169"/>
      <c r="N923" s="169"/>
    </row>
    <row r="924" s="26" customFormat="1" ht="73.5" customHeight="1">
      <c r="A924" s="33"/>
      <c r="B924" s="33"/>
      <c r="C924" s="33"/>
      <c r="D924" s="33"/>
      <c r="E924" s="33"/>
      <c r="F924" s="165"/>
      <c r="G924" s="165"/>
      <c r="H924" s="166"/>
      <c r="I924" s="161"/>
      <c r="J924" s="167"/>
      <c r="K924" s="168"/>
      <c r="L924" s="33"/>
      <c r="M924" s="169"/>
      <c r="N924" s="169"/>
    </row>
    <row r="925" s="26" customFormat="1" ht="73.5" customHeight="1">
      <c r="A925" s="33"/>
      <c r="B925" s="33"/>
      <c r="C925" s="33"/>
      <c r="D925" s="33"/>
      <c r="E925" s="33"/>
      <c r="F925" s="165"/>
      <c r="G925" s="165"/>
      <c r="H925" s="166"/>
      <c r="I925" s="161"/>
      <c r="J925" s="167"/>
      <c r="K925" s="168"/>
      <c r="L925" s="33"/>
      <c r="M925" s="169"/>
      <c r="N925" s="169"/>
    </row>
    <row r="926" s="26" customFormat="1" ht="73.5" customHeight="1">
      <c r="A926" s="33"/>
      <c r="B926" s="33"/>
      <c r="C926" s="33"/>
      <c r="D926" s="33"/>
      <c r="E926" s="33"/>
      <c r="F926" s="165"/>
      <c r="G926" s="165"/>
      <c r="H926" s="166"/>
      <c r="I926" s="161"/>
      <c r="J926" s="167"/>
      <c r="K926" s="168"/>
      <c r="L926" s="33"/>
      <c r="M926" s="169"/>
      <c r="N926" s="169"/>
    </row>
    <row r="927" s="26" customFormat="1" ht="73.5" customHeight="1">
      <c r="A927" s="33"/>
      <c r="B927" s="33"/>
      <c r="C927" s="33"/>
      <c r="D927" s="33"/>
      <c r="E927" s="33"/>
      <c r="F927" s="165"/>
      <c r="G927" s="165"/>
      <c r="H927" s="166"/>
      <c r="I927" s="161"/>
      <c r="J927" s="167"/>
      <c r="K927" s="168"/>
      <c r="L927" s="33"/>
      <c r="M927" s="169"/>
      <c r="N927" s="169"/>
    </row>
    <row r="928" s="26" customFormat="1" ht="73.5" customHeight="1">
      <c r="A928" s="33"/>
      <c r="B928" s="33"/>
      <c r="C928" s="33"/>
      <c r="D928" s="33"/>
      <c r="E928" s="33"/>
      <c r="F928" s="165"/>
      <c r="G928" s="165"/>
      <c r="H928" s="166"/>
      <c r="I928" s="161"/>
      <c r="J928" s="167"/>
      <c r="K928" s="168"/>
      <c r="L928" s="33"/>
      <c r="M928" s="169"/>
      <c r="N928" s="169"/>
    </row>
    <row r="929" s="26" customFormat="1" ht="73.5" customHeight="1">
      <c r="A929" s="33"/>
      <c r="B929" s="33"/>
      <c r="C929" s="33"/>
      <c r="D929" s="33"/>
      <c r="E929" s="33"/>
      <c r="F929" s="165"/>
      <c r="G929" s="165"/>
      <c r="H929" s="166"/>
      <c r="I929" s="161"/>
      <c r="J929" s="167"/>
      <c r="K929" s="168"/>
      <c r="L929" s="33"/>
      <c r="M929" s="169"/>
      <c r="N929" s="169"/>
    </row>
    <row r="930" s="26" customFormat="1" ht="73.5" customHeight="1">
      <c r="A930" s="33"/>
      <c r="B930" s="33"/>
      <c r="C930" s="33"/>
      <c r="D930" s="33"/>
      <c r="E930" s="33"/>
      <c r="F930" s="165"/>
      <c r="G930" s="165"/>
      <c r="H930" s="166"/>
      <c r="I930" s="161"/>
      <c r="J930" s="167"/>
      <c r="K930" s="168"/>
      <c r="L930" s="33"/>
      <c r="M930" s="169"/>
      <c r="N930" s="169"/>
    </row>
    <row r="931" s="26" customFormat="1" ht="73.5" customHeight="1">
      <c r="A931" s="33"/>
      <c r="B931" s="33"/>
      <c r="C931" s="33"/>
      <c r="D931" s="33"/>
      <c r="E931" s="33"/>
      <c r="F931" s="165"/>
      <c r="G931" s="165"/>
      <c r="H931" s="166"/>
      <c r="I931" s="161"/>
      <c r="J931" s="167"/>
      <c r="K931" s="168"/>
      <c r="L931" s="33"/>
      <c r="M931" s="169"/>
      <c r="N931" s="169"/>
    </row>
    <row r="932" s="26" customFormat="1" ht="73.5" customHeight="1">
      <c r="A932" s="33"/>
      <c r="B932" s="33"/>
      <c r="C932" s="33"/>
      <c r="D932" s="33"/>
      <c r="E932" s="33"/>
      <c r="F932" s="165"/>
      <c r="G932" s="165"/>
      <c r="H932" s="166"/>
      <c r="I932" s="161"/>
      <c r="J932" s="167"/>
      <c r="K932" s="168"/>
      <c r="L932" s="33"/>
      <c r="M932" s="169"/>
      <c r="N932" s="169"/>
    </row>
    <row r="933" s="26" customFormat="1" ht="73.5" customHeight="1">
      <c r="A933" s="33"/>
      <c r="B933" s="33"/>
      <c r="C933" s="33"/>
      <c r="D933" s="33"/>
      <c r="E933" s="33"/>
      <c r="F933" s="165"/>
      <c r="G933" s="165"/>
      <c r="H933" s="166"/>
      <c r="I933" s="161"/>
      <c r="J933" s="167"/>
      <c r="K933" s="168"/>
      <c r="L933" s="33"/>
      <c r="M933" s="169"/>
      <c r="N933" s="169"/>
    </row>
    <row r="934" s="26" customFormat="1" ht="73.5" customHeight="1">
      <c r="A934" s="33"/>
      <c r="B934" s="33"/>
      <c r="C934" s="33"/>
      <c r="D934" s="33"/>
      <c r="E934" s="33"/>
      <c r="F934" s="165"/>
      <c r="G934" s="165"/>
      <c r="H934" s="166"/>
      <c r="I934" s="161"/>
      <c r="J934" s="167"/>
      <c r="K934" s="168"/>
      <c r="L934" s="33"/>
      <c r="M934" s="169"/>
      <c r="N934" s="169"/>
    </row>
    <row r="935" s="26" customFormat="1" ht="73.5" customHeight="1">
      <c r="A935" s="33"/>
      <c r="B935" s="33"/>
      <c r="C935" s="33"/>
      <c r="D935" s="33"/>
      <c r="E935" s="33"/>
      <c r="F935" s="165"/>
      <c r="G935" s="165"/>
      <c r="H935" s="166"/>
      <c r="I935" s="161"/>
      <c r="J935" s="167"/>
      <c r="K935" s="168"/>
      <c r="L935" s="33"/>
      <c r="M935" s="169"/>
      <c r="N935" s="169"/>
    </row>
    <row r="936" s="26" customFormat="1" ht="73.5" customHeight="1">
      <c r="A936" s="33"/>
      <c r="B936" s="33"/>
      <c r="C936" s="33"/>
      <c r="D936" s="33"/>
      <c r="E936" s="33"/>
      <c r="F936" s="165"/>
      <c r="G936" s="165"/>
      <c r="H936" s="166"/>
      <c r="I936" s="161"/>
      <c r="J936" s="167"/>
      <c r="K936" s="168"/>
      <c r="L936" s="33"/>
      <c r="M936" s="169"/>
      <c r="N936" s="169"/>
    </row>
    <row r="937" s="26" customFormat="1" ht="73.5" customHeight="1">
      <c r="A937" s="33"/>
      <c r="B937" s="33"/>
      <c r="C937" s="33"/>
      <c r="D937" s="33"/>
      <c r="E937" s="33"/>
      <c r="F937" s="165"/>
      <c r="G937" s="165"/>
      <c r="H937" s="166"/>
      <c r="I937" s="161"/>
      <c r="J937" s="167"/>
      <c r="K937" s="168"/>
      <c r="L937" s="33"/>
      <c r="M937" s="169"/>
      <c r="N937" s="169"/>
    </row>
    <row r="938" s="26" customFormat="1" ht="73.5" customHeight="1">
      <c r="A938" s="33"/>
      <c r="B938" s="33"/>
      <c r="C938" s="33"/>
      <c r="D938" s="33"/>
      <c r="E938" s="33"/>
      <c r="F938" s="165"/>
      <c r="G938" s="165"/>
      <c r="H938" s="166"/>
      <c r="I938" s="161"/>
      <c r="J938" s="167"/>
      <c r="K938" s="168"/>
      <c r="L938" s="33"/>
      <c r="M938" s="169"/>
      <c r="N938" s="169"/>
    </row>
    <row r="939" s="26" customFormat="1" ht="73.5" customHeight="1">
      <c r="A939" s="33"/>
      <c r="B939" s="33"/>
      <c r="C939" s="33"/>
      <c r="D939" s="33"/>
      <c r="E939" s="33"/>
      <c r="F939" s="165"/>
      <c r="G939" s="165"/>
      <c r="H939" s="166"/>
      <c r="I939" s="161"/>
      <c r="J939" s="167"/>
      <c r="K939" s="168"/>
      <c r="L939" s="33"/>
      <c r="M939" s="169"/>
      <c r="N939" s="169"/>
    </row>
    <row r="940" s="26" customFormat="1" ht="73.5" customHeight="1">
      <c r="A940" s="33"/>
      <c r="B940" s="33"/>
      <c r="C940" s="33"/>
      <c r="D940" s="33"/>
      <c r="E940" s="33"/>
      <c r="F940" s="165"/>
      <c r="G940" s="165"/>
      <c r="H940" s="166"/>
      <c r="I940" s="161"/>
      <c r="J940" s="167"/>
      <c r="K940" s="168"/>
      <c r="L940" s="33"/>
      <c r="M940" s="169"/>
      <c r="N940" s="169"/>
    </row>
    <row r="941" s="26" customFormat="1" ht="73.5" customHeight="1">
      <c r="A941" s="33"/>
      <c r="B941" s="33"/>
      <c r="C941" s="33"/>
      <c r="D941" s="33"/>
      <c r="E941" s="33"/>
      <c r="F941" s="165"/>
      <c r="G941" s="165"/>
      <c r="H941" s="166"/>
      <c r="I941" s="161"/>
      <c r="J941" s="167"/>
      <c r="K941" s="168"/>
      <c r="L941" s="33"/>
      <c r="M941" s="169"/>
      <c r="N941" s="169"/>
    </row>
    <row r="942" s="26" customFormat="1" ht="73.5" customHeight="1">
      <c r="A942" s="33"/>
      <c r="B942" s="33"/>
      <c r="C942" s="33"/>
      <c r="D942" s="33"/>
      <c r="E942" s="33"/>
      <c r="F942" s="165"/>
      <c r="G942" s="165"/>
      <c r="H942" s="166"/>
      <c r="I942" s="161"/>
      <c r="J942" s="167"/>
      <c r="K942" s="168"/>
      <c r="L942" s="33"/>
      <c r="M942" s="169"/>
      <c r="N942" s="169"/>
    </row>
    <row r="943" s="26" customFormat="1" ht="73.5" customHeight="1">
      <c r="A943" s="33"/>
      <c r="B943" s="33"/>
      <c r="C943" s="33"/>
      <c r="D943" s="33"/>
      <c r="E943" s="33"/>
      <c r="F943" s="165"/>
      <c r="G943" s="165"/>
      <c r="H943" s="166"/>
      <c r="I943" s="161"/>
      <c r="J943" s="167"/>
      <c r="K943" s="168"/>
      <c r="L943" s="33"/>
      <c r="M943" s="169"/>
      <c r="N943" s="169"/>
    </row>
    <row r="944" s="26" customFormat="1" ht="73.5" customHeight="1">
      <c r="A944" s="33"/>
      <c r="B944" s="33"/>
      <c r="C944" s="33"/>
      <c r="D944" s="33"/>
      <c r="E944" s="33"/>
      <c r="F944" s="165"/>
      <c r="G944" s="165"/>
      <c r="H944" s="166"/>
      <c r="I944" s="161"/>
      <c r="J944" s="167"/>
      <c r="K944" s="168"/>
      <c r="L944" s="33"/>
      <c r="M944" s="169"/>
      <c r="N944" s="169"/>
    </row>
    <row r="945" s="26" customFormat="1" ht="73.5" customHeight="1">
      <c r="A945" s="33"/>
      <c r="B945" s="33"/>
      <c r="C945" s="33"/>
      <c r="D945" s="33"/>
      <c r="E945" s="33"/>
      <c r="F945" s="165"/>
      <c r="G945" s="165"/>
      <c r="H945" s="166"/>
      <c r="I945" s="161"/>
      <c r="J945" s="167"/>
      <c r="K945" s="168"/>
      <c r="L945" s="33"/>
      <c r="M945" s="169"/>
      <c r="N945" s="169"/>
    </row>
    <row r="946" s="26" customFormat="1" ht="73.5" customHeight="1">
      <c r="A946" s="33"/>
      <c r="B946" s="33"/>
      <c r="C946" s="33"/>
      <c r="D946" s="33"/>
      <c r="E946" s="33"/>
      <c r="F946" s="165"/>
      <c r="G946" s="165"/>
      <c r="H946" s="166"/>
      <c r="I946" s="161"/>
      <c r="J946" s="167"/>
      <c r="K946" s="168"/>
      <c r="L946" s="33"/>
      <c r="M946" s="169"/>
      <c r="N946" s="169"/>
    </row>
    <row r="947" s="26" customFormat="1" ht="73.5" customHeight="1">
      <c r="A947" s="33"/>
      <c r="B947" s="33"/>
      <c r="C947" s="33"/>
      <c r="D947" s="33"/>
      <c r="E947" s="33"/>
      <c r="F947" s="165"/>
      <c r="G947" s="165"/>
      <c r="H947" s="166"/>
      <c r="I947" s="161"/>
      <c r="J947" s="167"/>
      <c r="K947" s="168"/>
      <c r="L947" s="33"/>
      <c r="M947" s="169"/>
      <c r="N947" s="169"/>
    </row>
    <row r="948" s="26" customFormat="1" ht="73.5" customHeight="1">
      <c r="A948" s="33"/>
      <c r="B948" s="33"/>
      <c r="C948" s="33"/>
      <c r="D948" s="33"/>
      <c r="E948" s="33"/>
      <c r="F948" s="165"/>
      <c r="G948" s="165"/>
      <c r="H948" s="166"/>
      <c r="I948" s="161"/>
      <c r="J948" s="167"/>
      <c r="K948" s="168"/>
      <c r="L948" s="33"/>
      <c r="M948" s="169"/>
      <c r="N948" s="169"/>
    </row>
    <row r="949" s="26" customFormat="1" ht="73.5" customHeight="1">
      <c r="A949" s="33"/>
      <c r="B949" s="33"/>
      <c r="C949" s="33"/>
      <c r="D949" s="33"/>
      <c r="E949" s="33"/>
      <c r="F949" s="165"/>
      <c r="G949" s="165"/>
      <c r="H949" s="166"/>
      <c r="I949" s="161"/>
      <c r="J949" s="167"/>
      <c r="K949" s="168"/>
      <c r="L949" s="33"/>
      <c r="M949" s="169"/>
      <c r="N949" s="169"/>
    </row>
    <row r="950" s="26" customFormat="1" ht="73.5" customHeight="1">
      <c r="A950" s="33"/>
      <c r="B950" s="33"/>
      <c r="C950" s="33"/>
      <c r="D950" s="33"/>
      <c r="E950" s="33"/>
      <c r="F950" s="165"/>
      <c r="G950" s="165"/>
      <c r="H950" s="166"/>
      <c r="I950" s="161"/>
      <c r="J950" s="167"/>
      <c r="K950" s="168"/>
      <c r="L950" s="33"/>
      <c r="M950" s="169"/>
      <c r="N950" s="169"/>
    </row>
    <row r="951" s="26" customFormat="1" ht="73.5" customHeight="1">
      <c r="A951" s="33"/>
      <c r="B951" s="33"/>
      <c r="C951" s="33"/>
      <c r="D951" s="33"/>
      <c r="E951" s="33"/>
      <c r="F951" s="165"/>
      <c r="G951" s="165"/>
      <c r="H951" s="166"/>
      <c r="I951" s="161"/>
      <c r="J951" s="167"/>
      <c r="K951" s="168"/>
      <c r="L951" s="33"/>
      <c r="M951" s="169"/>
      <c r="N951" s="169"/>
    </row>
    <row r="952" s="26" customFormat="1" ht="73.5" customHeight="1">
      <c r="A952" s="33"/>
      <c r="B952" s="33"/>
      <c r="C952" s="33"/>
      <c r="D952" s="33"/>
      <c r="E952" s="33"/>
      <c r="F952" s="165"/>
      <c r="G952" s="165"/>
      <c r="H952" s="166"/>
      <c r="I952" s="161"/>
      <c r="J952" s="167"/>
      <c r="K952" s="168"/>
      <c r="L952" s="33"/>
      <c r="M952" s="169"/>
      <c r="N952" s="169"/>
    </row>
    <row r="953" s="26" customFormat="1" ht="73.5" customHeight="1">
      <c r="A953" s="33"/>
      <c r="B953" s="33"/>
      <c r="C953" s="33"/>
      <c r="D953" s="33"/>
      <c r="E953" s="33"/>
      <c r="F953" s="165"/>
      <c r="G953" s="165"/>
      <c r="H953" s="166"/>
      <c r="I953" s="161"/>
      <c r="J953" s="167"/>
      <c r="K953" s="168"/>
      <c r="L953" s="33"/>
      <c r="M953" s="169"/>
      <c r="N953" s="169"/>
    </row>
    <row r="954" s="26" customFormat="1" ht="73.5" customHeight="1">
      <c r="A954" s="33"/>
      <c r="B954" s="33"/>
      <c r="C954" s="33"/>
      <c r="D954" s="33"/>
      <c r="E954" s="33"/>
      <c r="F954" s="165"/>
      <c r="G954" s="165"/>
      <c r="H954" s="166"/>
      <c r="I954" s="161"/>
      <c r="J954" s="167"/>
      <c r="K954" s="168"/>
      <c r="L954" s="33"/>
      <c r="M954" s="169"/>
      <c r="N954" s="169"/>
    </row>
    <row r="955" s="26" customFormat="1" ht="73.5" customHeight="1">
      <c r="A955" s="33"/>
      <c r="B955" s="33"/>
      <c r="C955" s="33"/>
      <c r="D955" s="33"/>
      <c r="E955" s="33"/>
      <c r="F955" s="165"/>
      <c r="G955" s="165"/>
      <c r="H955" s="166"/>
      <c r="I955" s="161"/>
      <c r="J955" s="167"/>
      <c r="K955" s="168"/>
      <c r="L955" s="33"/>
      <c r="M955" s="169"/>
      <c r="N955" s="169"/>
    </row>
    <row r="956" s="26" customFormat="1" ht="73.5" customHeight="1">
      <c r="A956" s="33"/>
      <c r="B956" s="33"/>
      <c r="C956" s="33"/>
      <c r="D956" s="33"/>
      <c r="E956" s="33"/>
      <c r="F956" s="165"/>
      <c r="G956" s="165"/>
      <c r="H956" s="166"/>
      <c r="I956" s="161"/>
      <c r="J956" s="167"/>
      <c r="K956" s="168"/>
      <c r="L956" s="33"/>
      <c r="M956" s="169"/>
      <c r="N956" s="169"/>
    </row>
    <row r="957" s="26" customFormat="1" ht="73.5" customHeight="1">
      <c r="A957" s="33"/>
      <c r="B957" s="33"/>
      <c r="C957" s="33"/>
      <c r="D957" s="33"/>
      <c r="E957" s="33"/>
      <c r="F957" s="165"/>
      <c r="G957" s="165"/>
      <c r="H957" s="166"/>
      <c r="I957" s="161"/>
      <c r="J957" s="167"/>
      <c r="K957" s="168"/>
      <c r="L957" s="33"/>
      <c r="M957" s="169"/>
      <c r="N957" s="169"/>
    </row>
    <row r="958" s="26" customFormat="1" ht="73.5" customHeight="1">
      <c r="A958" s="33"/>
      <c r="B958" s="33"/>
      <c r="C958" s="33"/>
      <c r="D958" s="33"/>
      <c r="E958" s="33"/>
      <c r="F958" s="165"/>
      <c r="G958" s="165"/>
      <c r="H958" s="166"/>
      <c r="I958" s="161"/>
      <c r="J958" s="167"/>
      <c r="K958" s="168"/>
      <c r="L958" s="33"/>
      <c r="M958" s="169"/>
      <c r="N958" s="169"/>
    </row>
    <row r="959" s="26" customFormat="1" ht="73.5" customHeight="1">
      <c r="A959" s="33"/>
      <c r="B959" s="33"/>
      <c r="C959" s="33"/>
      <c r="D959" s="33"/>
      <c r="E959" s="33"/>
      <c r="F959" s="165"/>
      <c r="G959" s="165"/>
      <c r="H959" s="166"/>
      <c r="I959" s="161"/>
      <c r="J959" s="167"/>
      <c r="K959" s="168"/>
      <c r="L959" s="33"/>
      <c r="M959" s="169"/>
      <c r="N959" s="169"/>
    </row>
    <row r="960" s="26" customFormat="1" ht="73.5" customHeight="1">
      <c r="A960" s="33"/>
      <c r="B960" s="33"/>
      <c r="C960" s="33"/>
      <c r="D960" s="33"/>
      <c r="E960" s="33"/>
      <c r="F960" s="165"/>
      <c r="G960" s="165"/>
      <c r="H960" s="166"/>
      <c r="I960" s="161"/>
      <c r="J960" s="167"/>
      <c r="K960" s="168"/>
      <c r="L960" s="33"/>
      <c r="M960" s="169"/>
      <c r="N960" s="169"/>
    </row>
    <row r="961" s="26" customFormat="1" ht="73.5" customHeight="1">
      <c r="A961" s="33"/>
      <c r="B961" s="33"/>
      <c r="C961" s="33"/>
      <c r="D961" s="33"/>
      <c r="E961" s="33"/>
      <c r="F961" s="165"/>
      <c r="G961" s="165"/>
      <c r="H961" s="166"/>
      <c r="I961" s="161"/>
      <c r="J961" s="167"/>
      <c r="K961" s="168"/>
      <c r="L961" s="33"/>
      <c r="M961" s="169"/>
      <c r="N961" s="169"/>
    </row>
    <row r="962" s="26" customFormat="1" ht="73.5" customHeight="1">
      <c r="A962" s="33"/>
      <c r="B962" s="33"/>
      <c r="C962" s="33"/>
      <c r="D962" s="33"/>
      <c r="E962" s="33"/>
      <c r="F962" s="165"/>
      <c r="G962" s="165"/>
      <c r="H962" s="166"/>
      <c r="I962" s="161"/>
      <c r="J962" s="167"/>
      <c r="K962" s="168"/>
      <c r="L962" s="33"/>
      <c r="M962" s="169"/>
      <c r="N962" s="169"/>
    </row>
    <row r="963" s="26" customFormat="1" ht="73.5" customHeight="1">
      <c r="A963" s="33"/>
      <c r="B963" s="33"/>
      <c r="C963" s="33"/>
      <c r="D963" s="33"/>
      <c r="E963" s="33"/>
      <c r="F963" s="165"/>
      <c r="G963" s="165"/>
      <c r="H963" s="166"/>
      <c r="I963" s="161"/>
      <c r="J963" s="167"/>
      <c r="K963" s="168"/>
      <c r="L963" s="33"/>
      <c r="M963" s="169"/>
      <c r="N963" s="169"/>
    </row>
    <row r="964" s="26" customFormat="1" ht="73.5" customHeight="1">
      <c r="A964" s="33"/>
      <c r="B964" s="33"/>
      <c r="C964" s="33"/>
      <c r="D964" s="33"/>
      <c r="E964" s="33"/>
      <c r="F964" s="165"/>
      <c r="G964" s="165"/>
      <c r="H964" s="166"/>
      <c r="I964" s="161"/>
      <c r="J964" s="167"/>
      <c r="K964" s="168"/>
      <c r="L964" s="33"/>
      <c r="M964" s="169"/>
      <c r="N964" s="169"/>
    </row>
    <row r="965" s="26" customFormat="1" ht="73.5" customHeight="1">
      <c r="A965" s="33"/>
      <c r="B965" s="33"/>
      <c r="C965" s="33"/>
      <c r="D965" s="33"/>
      <c r="E965" s="33"/>
      <c r="F965" s="165"/>
      <c r="G965" s="165"/>
      <c r="H965" s="166"/>
      <c r="I965" s="161"/>
      <c r="J965" s="167"/>
      <c r="K965" s="168"/>
      <c r="L965" s="33"/>
      <c r="M965" s="169"/>
      <c r="N965" s="169"/>
    </row>
    <row r="966" s="26" customFormat="1" ht="73.5" customHeight="1">
      <c r="A966" s="33"/>
      <c r="B966" s="33"/>
      <c r="C966" s="33"/>
      <c r="D966" s="33"/>
      <c r="E966" s="33"/>
      <c r="F966" s="165"/>
      <c r="G966" s="165"/>
      <c r="H966" s="166"/>
      <c r="I966" s="161"/>
      <c r="J966" s="167"/>
      <c r="K966" s="168"/>
      <c r="L966" s="33"/>
      <c r="M966" s="169"/>
      <c r="N966" s="169"/>
    </row>
    <row r="967" s="26" customFormat="1" ht="73.5" customHeight="1">
      <c r="A967" s="33"/>
      <c r="B967" s="33"/>
      <c r="C967" s="33"/>
      <c r="D967" s="33"/>
      <c r="E967" s="33"/>
      <c r="F967" s="165"/>
      <c r="G967" s="165"/>
      <c r="H967" s="166"/>
      <c r="I967" s="161"/>
      <c r="J967" s="167"/>
      <c r="K967" s="168"/>
      <c r="L967" s="33"/>
      <c r="M967" s="169"/>
      <c r="N967" s="169"/>
    </row>
    <row r="968" s="26" customFormat="1" ht="73.5" customHeight="1">
      <c r="A968" s="33"/>
      <c r="B968" s="33"/>
      <c r="C968" s="33"/>
      <c r="D968" s="33"/>
      <c r="E968" s="33"/>
      <c r="F968" s="165"/>
      <c r="G968" s="165"/>
      <c r="H968" s="166"/>
      <c r="I968" s="161"/>
      <c r="J968" s="167"/>
      <c r="K968" s="168"/>
      <c r="L968" s="33"/>
      <c r="M968" s="169"/>
      <c r="N968" s="169"/>
    </row>
    <row r="969" s="26" customFormat="1" ht="73.5" customHeight="1">
      <c r="A969" s="33"/>
      <c r="B969" s="33"/>
      <c r="C969" s="33"/>
      <c r="D969" s="33"/>
      <c r="E969" s="33"/>
      <c r="F969" s="165"/>
      <c r="G969" s="165"/>
      <c r="H969" s="166"/>
      <c r="I969" s="161"/>
      <c r="J969" s="167"/>
      <c r="K969" s="168"/>
      <c r="L969" s="33"/>
      <c r="M969" s="169"/>
      <c r="N969" s="169"/>
    </row>
    <row r="970" s="26" customFormat="1" ht="73.5" customHeight="1">
      <c r="A970" s="33"/>
      <c r="B970" s="33"/>
      <c r="C970" s="33"/>
      <c r="D970" s="33"/>
      <c r="E970" s="33"/>
      <c r="F970" s="165"/>
      <c r="G970" s="165"/>
      <c r="H970" s="166"/>
      <c r="I970" s="161"/>
      <c r="J970" s="167"/>
      <c r="K970" s="168"/>
      <c r="L970" s="33"/>
      <c r="M970" s="169"/>
      <c r="N970" s="169"/>
    </row>
    <row r="971" s="26" customFormat="1" ht="73.5" customHeight="1">
      <c r="A971" s="33"/>
      <c r="B971" s="33"/>
      <c r="C971" s="33"/>
      <c r="D971" s="33"/>
      <c r="E971" s="33"/>
      <c r="F971" s="165"/>
      <c r="G971" s="165"/>
      <c r="H971" s="166"/>
      <c r="I971" s="161"/>
      <c r="J971" s="167"/>
      <c r="K971" s="168"/>
      <c r="L971" s="33"/>
      <c r="M971" s="169"/>
      <c r="N971" s="169"/>
    </row>
    <row r="972" s="26" customFormat="1" ht="73.5" customHeight="1">
      <c r="A972" s="33"/>
      <c r="B972" s="33"/>
      <c r="C972" s="33"/>
      <c r="D972" s="33"/>
      <c r="E972" s="33"/>
      <c r="F972" s="165"/>
      <c r="G972" s="165"/>
      <c r="H972" s="166"/>
      <c r="I972" s="161"/>
      <c r="J972" s="167"/>
      <c r="K972" s="168"/>
      <c r="L972" s="33"/>
      <c r="M972" s="169"/>
      <c r="N972" s="169"/>
    </row>
    <row r="973" s="26" customFormat="1" ht="73.5" customHeight="1">
      <c r="A973" s="33"/>
      <c r="B973" s="33"/>
      <c r="C973" s="33"/>
      <c r="D973" s="33"/>
      <c r="E973" s="33"/>
      <c r="F973" s="165"/>
      <c r="G973" s="165"/>
      <c r="H973" s="166"/>
      <c r="I973" s="161"/>
      <c r="J973" s="167"/>
      <c r="K973" s="168"/>
      <c r="L973" s="33"/>
      <c r="M973" s="169"/>
      <c r="N973" s="169"/>
    </row>
    <row r="974" s="26" customFormat="1" ht="73.5" customHeight="1">
      <c r="A974" s="33"/>
      <c r="B974" s="33"/>
      <c r="C974" s="33"/>
      <c r="D974" s="33"/>
      <c r="E974" s="33"/>
      <c r="F974" s="165"/>
      <c r="G974" s="165"/>
      <c r="H974" s="166"/>
      <c r="I974" s="161"/>
      <c r="J974" s="167"/>
      <c r="K974" s="168"/>
      <c r="L974" s="33"/>
      <c r="M974" s="169"/>
      <c r="N974" s="169"/>
    </row>
    <row r="975" s="26" customFormat="1" ht="73.5" customHeight="1">
      <c r="A975" s="33"/>
      <c r="B975" s="33"/>
      <c r="C975" s="33"/>
      <c r="D975" s="33"/>
      <c r="E975" s="33"/>
      <c r="F975" s="165"/>
      <c r="G975" s="165"/>
      <c r="H975" s="166"/>
      <c r="I975" s="161"/>
      <c r="J975" s="167"/>
      <c r="K975" s="168"/>
      <c r="L975" s="33"/>
      <c r="M975" s="169"/>
      <c r="N975" s="169"/>
    </row>
    <row r="976" s="26" customFormat="1" ht="73.5" customHeight="1">
      <c r="A976" s="33"/>
      <c r="B976" s="33"/>
      <c r="C976" s="33"/>
      <c r="D976" s="33"/>
      <c r="E976" s="33"/>
      <c r="F976" s="165"/>
      <c r="G976" s="165"/>
      <c r="H976" s="166"/>
      <c r="I976" s="161"/>
      <c r="J976" s="167"/>
      <c r="K976" s="168"/>
      <c r="L976" s="33"/>
      <c r="M976" s="169"/>
      <c r="N976" s="169"/>
    </row>
    <row r="977" s="26" customFormat="1" ht="73.5" customHeight="1">
      <c r="A977" s="33"/>
      <c r="B977" s="33"/>
      <c r="C977" s="33"/>
      <c r="D977" s="33"/>
      <c r="E977" s="33"/>
      <c r="F977" s="165"/>
      <c r="G977" s="165"/>
      <c r="H977" s="166"/>
      <c r="I977" s="161"/>
      <c r="J977" s="167"/>
      <c r="K977" s="168"/>
      <c r="L977" s="33"/>
      <c r="M977" s="169"/>
      <c r="N977" s="169"/>
    </row>
    <row r="978" s="26" customFormat="1" ht="73.5" customHeight="1">
      <c r="A978" s="33"/>
      <c r="B978" s="33"/>
      <c r="C978" s="33"/>
      <c r="D978" s="33"/>
      <c r="E978" s="33"/>
      <c r="F978" s="165"/>
      <c r="G978" s="165"/>
      <c r="H978" s="166"/>
      <c r="I978" s="161"/>
      <c r="J978" s="167"/>
      <c r="K978" s="168"/>
      <c r="L978" s="33"/>
      <c r="M978" s="169"/>
      <c r="N978" s="169"/>
    </row>
    <row r="979" s="26" customFormat="1" ht="73.5" customHeight="1">
      <c r="A979" s="33"/>
      <c r="B979" s="33"/>
      <c r="C979" s="33"/>
      <c r="D979" s="33"/>
      <c r="E979" s="33"/>
      <c r="F979" s="165"/>
      <c r="G979" s="165"/>
      <c r="H979" s="166"/>
      <c r="I979" s="161"/>
      <c r="J979" s="167"/>
      <c r="K979" s="168"/>
      <c r="L979" s="33"/>
      <c r="M979" s="169"/>
      <c r="N979" s="169"/>
    </row>
    <row r="980" s="26" customFormat="1" ht="73.5" customHeight="1">
      <c r="A980" s="33"/>
      <c r="B980" s="33"/>
      <c r="C980" s="33"/>
      <c r="D980" s="33"/>
      <c r="E980" s="33"/>
      <c r="F980" s="165"/>
      <c r="G980" s="165"/>
      <c r="H980" s="166"/>
      <c r="I980" s="161"/>
      <c r="J980" s="167"/>
      <c r="K980" s="168"/>
      <c r="L980" s="33"/>
      <c r="M980" s="169"/>
      <c r="N980" s="169"/>
    </row>
    <row r="981" s="26" customFormat="1" ht="73.5" customHeight="1">
      <c r="A981" s="33"/>
      <c r="B981" s="33"/>
      <c r="C981" s="33"/>
      <c r="D981" s="33"/>
      <c r="E981" s="33"/>
      <c r="F981" s="165"/>
      <c r="G981" s="165"/>
      <c r="H981" s="166"/>
      <c r="I981" s="161"/>
      <c r="J981" s="167"/>
      <c r="K981" s="168"/>
      <c r="L981" s="33"/>
      <c r="M981" s="169"/>
      <c r="N981" s="169"/>
    </row>
    <row r="982" s="26" customFormat="1" ht="73.5" customHeight="1">
      <c r="A982" s="33"/>
      <c r="B982" s="33"/>
      <c r="C982" s="33"/>
      <c r="D982" s="33"/>
      <c r="E982" s="33"/>
      <c r="F982" s="165"/>
      <c r="G982" s="165"/>
      <c r="H982" s="166"/>
      <c r="I982" s="161"/>
      <c r="J982" s="167"/>
      <c r="K982" s="168"/>
      <c r="L982" s="33"/>
      <c r="M982" s="169"/>
      <c r="N982" s="169"/>
    </row>
    <row r="983" s="26" customFormat="1" ht="73.5" customHeight="1">
      <c r="A983" s="33"/>
      <c r="B983" s="33"/>
      <c r="C983" s="33"/>
      <c r="D983" s="33"/>
      <c r="E983" s="33"/>
      <c r="F983" s="165"/>
      <c r="G983" s="165"/>
      <c r="H983" s="166"/>
      <c r="I983" s="161"/>
      <c r="J983" s="167"/>
      <c r="K983" s="168"/>
      <c r="L983" s="33"/>
      <c r="M983" s="169"/>
      <c r="N983" s="169"/>
    </row>
    <row r="984" s="26" customFormat="1" ht="73.5" customHeight="1">
      <c r="A984" s="33"/>
      <c r="B984" s="33"/>
      <c r="C984" s="33"/>
      <c r="D984" s="33"/>
      <c r="E984" s="33"/>
      <c r="F984" s="165"/>
      <c r="G984" s="165"/>
      <c r="H984" s="166"/>
      <c r="I984" s="161"/>
      <c r="J984" s="167"/>
      <c r="K984" s="168"/>
      <c r="L984" s="33"/>
      <c r="M984" s="169"/>
      <c r="N984" s="169"/>
    </row>
    <row r="985" s="26" customFormat="1" ht="73.5" customHeight="1">
      <c r="A985" s="33"/>
      <c r="B985" s="33"/>
      <c r="C985" s="33"/>
      <c r="D985" s="33"/>
      <c r="E985" s="33"/>
      <c r="F985" s="165"/>
      <c r="G985" s="165"/>
      <c r="H985" s="166"/>
      <c r="I985" s="161"/>
      <c r="J985" s="167"/>
      <c r="K985" s="168"/>
      <c r="L985" s="33"/>
      <c r="M985" s="169"/>
      <c r="N985" s="169"/>
    </row>
    <row r="986" s="26" customFormat="1" ht="73.5" customHeight="1">
      <c r="A986" s="33"/>
      <c r="B986" s="33"/>
      <c r="C986" s="33"/>
      <c r="D986" s="33"/>
      <c r="E986" s="33"/>
      <c r="F986" s="165"/>
      <c r="G986" s="165"/>
      <c r="H986" s="166"/>
      <c r="I986" s="161"/>
      <c r="J986" s="167"/>
      <c r="K986" s="168"/>
      <c r="L986" s="33"/>
      <c r="M986" s="169"/>
      <c r="N986" s="169"/>
    </row>
    <row r="987" s="26" customFormat="1" ht="73.5" customHeight="1">
      <c r="A987" s="33"/>
      <c r="B987" s="33"/>
      <c r="C987" s="33"/>
      <c r="D987" s="33"/>
      <c r="E987" s="33"/>
      <c r="F987" s="165"/>
      <c r="G987" s="165"/>
      <c r="H987" s="166"/>
      <c r="I987" s="161"/>
      <c r="J987" s="167"/>
      <c r="K987" s="168"/>
      <c r="L987" s="33"/>
      <c r="M987" s="169"/>
      <c r="N987" s="169"/>
    </row>
    <row r="988" s="26" customFormat="1" ht="73.5" customHeight="1">
      <c r="A988" s="33"/>
      <c r="B988" s="33"/>
      <c r="C988" s="33"/>
      <c r="D988" s="33"/>
      <c r="E988" s="33"/>
      <c r="F988" s="165"/>
      <c r="G988" s="165"/>
      <c r="H988" s="166"/>
      <c r="I988" s="161"/>
      <c r="J988" s="167"/>
      <c r="K988" s="168"/>
      <c r="L988" s="33"/>
      <c r="M988" s="169"/>
      <c r="N988" s="169"/>
    </row>
    <row r="989" s="26" customFormat="1" ht="73.5" customHeight="1">
      <c r="A989" s="33"/>
      <c r="B989" s="33"/>
      <c r="C989" s="33"/>
      <c r="D989" s="33"/>
      <c r="E989" s="33"/>
      <c r="F989" s="165"/>
      <c r="G989" s="165"/>
      <c r="H989" s="166"/>
      <c r="I989" s="161"/>
      <c r="J989" s="167"/>
      <c r="K989" s="168"/>
      <c r="L989" s="33"/>
      <c r="M989" s="169"/>
      <c r="N989" s="169"/>
    </row>
    <row r="990" s="26" customFormat="1" ht="73.5" customHeight="1">
      <c r="A990" s="33"/>
      <c r="B990" s="33"/>
      <c r="C990" s="33"/>
      <c r="D990" s="33"/>
      <c r="E990" s="33"/>
      <c r="F990" s="165"/>
      <c r="G990" s="165"/>
      <c r="H990" s="166"/>
      <c r="I990" s="161"/>
      <c r="J990" s="167"/>
      <c r="K990" s="168"/>
      <c r="L990" s="33"/>
      <c r="M990" s="169"/>
      <c r="N990" s="169"/>
    </row>
    <row r="991" s="26" customFormat="1" ht="73.5" customHeight="1">
      <c r="A991" s="33"/>
      <c r="B991" s="33"/>
      <c r="C991" s="33"/>
      <c r="D991" s="33"/>
      <c r="E991" s="33"/>
      <c r="F991" s="165"/>
      <c r="G991" s="165"/>
      <c r="H991" s="166"/>
      <c r="I991" s="161"/>
      <c r="J991" s="167"/>
      <c r="K991" s="168"/>
      <c r="L991" s="33"/>
      <c r="M991" s="169"/>
      <c r="N991" s="169"/>
    </row>
    <row r="992" s="26" customFormat="1" ht="73.5" customHeight="1">
      <c r="A992" s="33"/>
      <c r="B992" s="33"/>
      <c r="C992" s="33"/>
      <c r="D992" s="33"/>
      <c r="E992" s="33"/>
      <c r="F992" s="165"/>
      <c r="G992" s="165"/>
      <c r="H992" s="166"/>
      <c r="I992" s="161"/>
      <c r="J992" s="167"/>
      <c r="K992" s="168"/>
      <c r="L992" s="33"/>
      <c r="M992" s="169"/>
      <c r="N992" s="169"/>
    </row>
    <row r="993" s="26" customFormat="1" ht="73.5" customHeight="1">
      <c r="A993" s="33"/>
      <c r="B993" s="33"/>
      <c r="C993" s="33"/>
      <c r="D993" s="33"/>
      <c r="E993" s="33"/>
      <c r="F993" s="165"/>
      <c r="G993" s="165"/>
      <c r="H993" s="166"/>
      <c r="I993" s="161"/>
      <c r="J993" s="167"/>
      <c r="K993" s="168"/>
      <c r="L993" s="33"/>
      <c r="M993" s="169"/>
      <c r="N993" s="169"/>
    </row>
    <row r="994" s="26" customFormat="1" ht="73.5" customHeight="1">
      <c r="A994" s="33"/>
      <c r="B994" s="33"/>
      <c r="C994" s="33"/>
      <c r="D994" s="33"/>
      <c r="E994" s="33"/>
      <c r="F994" s="165"/>
      <c r="G994" s="165"/>
      <c r="H994" s="166"/>
      <c r="I994" s="161"/>
      <c r="J994" s="167"/>
      <c r="K994" s="168"/>
      <c r="L994" s="33"/>
      <c r="M994" s="169"/>
      <c r="N994" s="169"/>
    </row>
    <row r="995" s="26" customFormat="1" ht="73.5" customHeight="1">
      <c r="A995" s="33"/>
      <c r="B995" s="33"/>
      <c r="C995" s="33"/>
      <c r="D995" s="33"/>
      <c r="E995" s="33"/>
      <c r="F995" s="165"/>
      <c r="G995" s="165"/>
      <c r="H995" s="166"/>
      <c r="I995" s="161"/>
      <c r="J995" s="167"/>
      <c r="K995" s="168"/>
      <c r="L995" s="33"/>
      <c r="M995" s="169"/>
      <c r="N995" s="169"/>
    </row>
    <row r="996" s="26" customFormat="1" ht="15" customHeight="1">
      <c r="A996" s="33"/>
      <c r="B996" s="33"/>
      <c r="C996" s="33"/>
      <c r="D996" s="33"/>
      <c r="E996" s="33"/>
      <c r="F996" s="165"/>
      <c r="G996" s="165"/>
      <c r="H996" s="166"/>
      <c r="I996" s="161"/>
      <c r="J996" s="167"/>
      <c r="K996" s="168"/>
      <c r="L996" s="33"/>
      <c r="M996" s="169"/>
      <c r="N996" s="169"/>
    </row>
    <row r="997" s="26" customFormat="1" ht="15" customHeight="1">
      <c r="A997" s="33"/>
      <c r="B997" s="33"/>
      <c r="C997" s="33"/>
      <c r="D997" s="33"/>
      <c r="E997" s="33"/>
      <c r="F997" s="165"/>
      <c r="G997" s="165"/>
      <c r="H997" s="166"/>
      <c r="I997" s="161"/>
      <c r="J997" s="167"/>
      <c r="K997" s="168"/>
      <c r="L997" s="33"/>
      <c r="M997" s="169"/>
      <c r="N997" s="169"/>
    </row>
    <row r="998" s="26" customFormat="1" ht="15" customHeight="1">
      <c r="A998" s="33"/>
      <c r="B998" s="33"/>
      <c r="C998" s="33"/>
      <c r="D998" s="33"/>
      <c r="E998" s="33"/>
      <c r="F998" s="165"/>
      <c r="G998" s="165"/>
      <c r="H998" s="166"/>
      <c r="I998" s="161"/>
      <c r="J998" s="167"/>
      <c r="K998" s="168"/>
      <c r="L998" s="33"/>
      <c r="M998" s="169"/>
      <c r="N998" s="169"/>
    </row>
    <row r="999" s="26" customFormat="1" ht="15" customHeight="1">
      <c r="A999" s="33"/>
      <c r="B999" s="33"/>
      <c r="C999" s="33"/>
      <c r="D999" s="33"/>
      <c r="E999" s="33"/>
      <c r="F999" s="165"/>
      <c r="G999" s="165"/>
      <c r="H999" s="166"/>
      <c r="I999" s="161"/>
      <c r="J999" s="167"/>
      <c r="K999" s="168"/>
      <c r="L999" s="33"/>
      <c r="M999" s="169"/>
      <c r="N999" s="169"/>
    </row>
    <row r="1000" s="26" customFormat="1" ht="15" customHeight="1">
      <c r="A1000" s="33"/>
      <c r="B1000" s="33"/>
      <c r="C1000" s="33"/>
      <c r="D1000" s="33"/>
      <c r="E1000" s="33"/>
      <c r="F1000" s="165"/>
      <c r="G1000" s="165"/>
      <c r="H1000" s="166"/>
      <c r="I1000" s="161"/>
      <c r="J1000" s="167"/>
      <c r="K1000" s="168"/>
      <c r="L1000" s="33"/>
      <c r="M1000" s="169"/>
      <c r="N1000" s="169"/>
    </row>
    <row r="1001" s="26" customFormat="1" ht="15" customHeight="1">
      <c r="A1001" s="33"/>
      <c r="B1001" s="33"/>
      <c r="C1001" s="33"/>
      <c r="D1001" s="33"/>
      <c r="E1001" s="33"/>
      <c r="F1001" s="165"/>
      <c r="G1001" s="165"/>
      <c r="H1001" s="166"/>
      <c r="I1001" s="161"/>
      <c r="J1001" s="167"/>
      <c r="K1001" s="168"/>
      <c r="L1001" s="33"/>
      <c r="M1001" s="169"/>
      <c r="N1001" s="169"/>
    </row>
    <row r="1002" s="26" customFormat="1" ht="15" customHeight="1">
      <c r="A1002" s="33"/>
      <c r="B1002" s="33"/>
      <c r="C1002" s="33"/>
      <c r="D1002" s="33"/>
      <c r="E1002" s="33"/>
      <c r="F1002" s="165"/>
      <c r="G1002" s="165"/>
      <c r="H1002" s="166"/>
      <c r="I1002" s="161"/>
      <c r="J1002" s="167"/>
      <c r="K1002" s="168"/>
      <c r="L1002" s="33"/>
      <c r="M1002" s="169"/>
      <c r="N1002" s="169"/>
    </row>
    <row r="1003" s="26" customFormat="1" ht="15" customHeight="1">
      <c r="A1003" s="33"/>
      <c r="B1003" s="33"/>
      <c r="C1003" s="33"/>
      <c r="D1003" s="33"/>
      <c r="E1003" s="33"/>
      <c r="F1003" s="165"/>
      <c r="G1003" s="165"/>
      <c r="H1003" s="166"/>
      <c r="I1003" s="161"/>
      <c r="J1003" s="167"/>
      <c r="K1003" s="168"/>
      <c r="L1003" s="33"/>
      <c r="M1003" s="169"/>
      <c r="N1003" s="169"/>
    </row>
    <row r="1004" s="26" customFormat="1" ht="15" customHeight="1">
      <c r="A1004" s="33"/>
      <c r="B1004" s="33"/>
      <c r="C1004" s="33"/>
      <c r="D1004" s="33"/>
      <c r="E1004" s="33"/>
      <c r="F1004" s="165"/>
      <c r="G1004" s="165"/>
      <c r="H1004" s="166"/>
      <c r="I1004" s="161"/>
      <c r="J1004" s="167"/>
      <c r="K1004" s="168"/>
      <c r="L1004" s="33"/>
      <c r="M1004" s="169"/>
      <c r="N1004" s="169"/>
    </row>
    <row r="1005" s="26" customFormat="1" ht="15" customHeight="1">
      <c r="A1005" s="33"/>
      <c r="B1005" s="33"/>
      <c r="C1005" s="33"/>
      <c r="D1005" s="33"/>
      <c r="E1005" s="33"/>
      <c r="F1005" s="165"/>
      <c r="G1005" s="165"/>
      <c r="H1005" s="166"/>
      <c r="I1005" s="161"/>
      <c r="J1005" s="167"/>
      <c r="K1005" s="168"/>
      <c r="L1005" s="33"/>
      <c r="M1005" s="169"/>
      <c r="N1005" s="169"/>
    </row>
    <row r="1006" s="26" customFormat="1" ht="15" customHeight="1">
      <c r="A1006" s="33"/>
      <c r="B1006" s="33"/>
      <c r="C1006" s="33"/>
      <c r="D1006" s="33"/>
      <c r="E1006" s="33"/>
      <c r="F1006" s="165"/>
      <c r="G1006" s="165"/>
      <c r="H1006" s="166"/>
      <c r="I1006" s="161"/>
      <c r="J1006" s="167"/>
      <c r="K1006" s="168"/>
      <c r="L1006" s="33"/>
      <c r="M1006" s="169"/>
      <c r="N1006" s="169"/>
    </row>
    <row r="1007" s="26" customFormat="1" ht="15" customHeight="1">
      <c r="A1007" s="33"/>
      <c r="B1007" s="33"/>
      <c r="C1007" s="33"/>
      <c r="D1007" s="33"/>
      <c r="E1007" s="33"/>
      <c r="F1007" s="165"/>
      <c r="G1007" s="165"/>
      <c r="H1007" s="166"/>
      <c r="I1007" s="161"/>
      <c r="J1007" s="167"/>
      <c r="K1007" s="168"/>
      <c r="L1007" s="33"/>
      <c r="M1007" s="169"/>
      <c r="N1007" s="169"/>
    </row>
    <row r="1008" s="26" customFormat="1" ht="15" customHeight="1">
      <c r="A1008" s="33"/>
      <c r="B1008" s="33"/>
      <c r="C1008" s="33"/>
      <c r="D1008" s="33"/>
      <c r="E1008" s="33"/>
      <c r="F1008" s="165"/>
      <c r="G1008" s="165"/>
      <c r="H1008" s="166"/>
      <c r="I1008" s="161"/>
      <c r="J1008" s="167"/>
      <c r="K1008" s="168"/>
      <c r="L1008" s="33"/>
      <c r="M1008" s="169"/>
      <c r="N1008" s="169"/>
    </row>
    <row r="1009" s="26" customFormat="1" ht="15" customHeight="1">
      <c r="A1009" s="33"/>
      <c r="B1009" s="33"/>
      <c r="C1009" s="33"/>
      <c r="D1009" s="33"/>
      <c r="E1009" s="33"/>
      <c r="F1009" s="165"/>
      <c r="G1009" s="165"/>
      <c r="H1009" s="166"/>
      <c r="I1009" s="161"/>
      <c r="J1009" s="167"/>
      <c r="K1009" s="168"/>
      <c r="L1009" s="33"/>
      <c r="M1009" s="169"/>
      <c r="N1009" s="169"/>
    </row>
    <row r="1010" s="26" customFormat="1" ht="15" customHeight="1">
      <c r="A1010" s="33"/>
      <c r="B1010" s="33"/>
      <c r="C1010" s="33"/>
      <c r="D1010" s="33"/>
      <c r="E1010" s="33"/>
      <c r="F1010" s="165"/>
      <c r="G1010" s="165"/>
      <c r="H1010" s="166"/>
      <c r="I1010" s="161"/>
      <c r="J1010" s="167"/>
      <c r="K1010" s="168"/>
      <c r="L1010" s="33"/>
      <c r="M1010" s="169"/>
      <c r="N1010" s="169"/>
    </row>
    <row r="1011" s="26" customFormat="1" ht="15" customHeight="1">
      <c r="A1011" s="33"/>
      <c r="B1011" s="33"/>
      <c r="C1011" s="33"/>
      <c r="D1011" s="33"/>
      <c r="E1011" s="33"/>
      <c r="F1011" s="165"/>
      <c r="G1011" s="165"/>
      <c r="H1011" s="166"/>
      <c r="I1011" s="161"/>
      <c r="J1011" s="167"/>
      <c r="K1011" s="168"/>
      <c r="L1011" s="33"/>
      <c r="M1011" s="169"/>
      <c r="N1011" s="169"/>
    </row>
    <row r="1012" s="26" customFormat="1" ht="15" customHeight="1">
      <c r="A1012" s="33"/>
      <c r="B1012" s="33"/>
      <c r="C1012" s="33"/>
      <c r="D1012" s="33"/>
      <c r="E1012" s="33"/>
      <c r="F1012" s="165"/>
      <c r="G1012" s="165"/>
      <c r="H1012" s="166"/>
      <c r="I1012" s="161"/>
      <c r="J1012" s="167"/>
      <c r="K1012" s="168"/>
      <c r="L1012" s="33"/>
      <c r="M1012" s="169"/>
      <c r="N1012" s="169"/>
    </row>
    <row r="1013" s="26" customFormat="1" ht="15" customHeight="1">
      <c r="A1013" s="33"/>
      <c r="B1013" s="33"/>
      <c r="C1013" s="33"/>
      <c r="D1013" s="33"/>
      <c r="E1013" s="33"/>
      <c r="F1013" s="165"/>
      <c r="G1013" s="165"/>
      <c r="H1013" s="166"/>
      <c r="I1013" s="161"/>
      <c r="J1013" s="167"/>
      <c r="K1013" s="168"/>
      <c r="L1013" s="33"/>
      <c r="M1013" s="169"/>
      <c r="N1013" s="169"/>
    </row>
    <row r="1014" s="26" customFormat="1" ht="15" customHeight="1">
      <c r="A1014" s="33"/>
      <c r="B1014" s="33"/>
      <c r="C1014" s="33"/>
      <c r="D1014" s="33"/>
      <c r="E1014" s="33"/>
      <c r="F1014" s="165"/>
      <c r="G1014" s="165"/>
      <c r="H1014" s="166"/>
      <c r="I1014" s="161"/>
      <c r="J1014" s="167"/>
      <c r="K1014" s="168"/>
      <c r="L1014" s="33"/>
      <c r="M1014" s="169"/>
      <c r="N1014" s="169"/>
    </row>
    <row r="1015" s="26" customFormat="1" ht="15" customHeight="1">
      <c r="A1015" s="33"/>
      <c r="B1015" s="33"/>
      <c r="C1015" s="33"/>
      <c r="D1015" s="33"/>
      <c r="E1015" s="33"/>
      <c r="F1015" s="165"/>
      <c r="G1015" s="165"/>
      <c r="H1015" s="166"/>
      <c r="I1015" s="161"/>
      <c r="J1015" s="167"/>
      <c r="K1015" s="168"/>
      <c r="L1015" s="33"/>
      <c r="M1015" s="169"/>
      <c r="N1015" s="169"/>
    </row>
    <row r="1016" s="26" customFormat="1" ht="15" customHeight="1">
      <c r="A1016" s="33"/>
      <c r="B1016" s="33"/>
      <c r="C1016" s="33"/>
      <c r="D1016" s="33"/>
      <c r="E1016" s="33"/>
      <c r="F1016" s="165"/>
      <c r="G1016" s="165"/>
      <c r="H1016" s="166"/>
      <c r="I1016" s="161"/>
      <c r="J1016" s="167"/>
      <c r="K1016" s="168"/>
      <c r="L1016" s="33"/>
      <c r="M1016" s="169"/>
      <c r="N1016" s="169"/>
    </row>
    <row r="1017" s="26" customFormat="1" ht="15" customHeight="1">
      <c r="A1017" s="33"/>
      <c r="B1017" s="33"/>
      <c r="C1017" s="33"/>
      <c r="D1017" s="33"/>
      <c r="E1017" s="33"/>
      <c r="F1017" s="165"/>
      <c r="G1017" s="165"/>
      <c r="H1017" s="166"/>
      <c r="I1017" s="161"/>
      <c r="J1017" s="167"/>
      <c r="K1017" s="168"/>
      <c r="L1017" s="33"/>
      <c r="M1017" s="169"/>
      <c r="N1017" s="169"/>
    </row>
    <row r="1018" s="26" customFormat="1" ht="15" customHeight="1">
      <c r="A1018" s="33"/>
      <c r="B1018" s="33"/>
      <c r="C1018" s="33"/>
      <c r="D1018" s="33"/>
      <c r="E1018" s="33"/>
      <c r="F1018" s="165"/>
      <c r="G1018" s="165"/>
      <c r="H1018" s="166"/>
      <c r="I1018" s="161"/>
      <c r="J1018" s="167"/>
      <c r="K1018" s="168"/>
      <c r="L1018" s="33"/>
      <c r="M1018" s="169"/>
      <c r="N1018" s="169"/>
    </row>
    <row r="1019" s="26" customFormat="1" ht="15" customHeight="1">
      <c r="A1019" s="33"/>
      <c r="B1019" s="33"/>
      <c r="C1019" s="33"/>
      <c r="D1019" s="33"/>
      <c r="E1019" s="33"/>
      <c r="F1019" s="165"/>
      <c r="G1019" s="165"/>
      <c r="H1019" s="166"/>
      <c r="I1019" s="161"/>
      <c r="J1019" s="167"/>
      <c r="K1019" s="168"/>
      <c r="L1019" s="33"/>
      <c r="M1019" s="169"/>
      <c r="N1019" s="169"/>
    </row>
    <row r="1020" s="26" customFormat="1" ht="15" customHeight="1">
      <c r="A1020" s="33"/>
      <c r="B1020" s="33"/>
      <c r="C1020" s="33"/>
      <c r="D1020" s="33"/>
      <c r="E1020" s="33"/>
      <c r="F1020" s="165"/>
      <c r="G1020" s="165"/>
      <c r="H1020" s="166"/>
      <c r="I1020" s="161"/>
      <c r="J1020" s="167"/>
      <c r="K1020" s="168"/>
      <c r="L1020" s="33"/>
      <c r="M1020" s="169"/>
      <c r="N1020" s="169"/>
    </row>
    <row r="1021" s="26" customFormat="1" ht="15" customHeight="1">
      <c r="A1021" s="33"/>
      <c r="B1021" s="33"/>
      <c r="C1021" s="33"/>
      <c r="D1021" s="33"/>
      <c r="E1021" s="33"/>
      <c r="F1021" s="165"/>
      <c r="G1021" s="165"/>
      <c r="H1021" s="166"/>
      <c r="I1021" s="161"/>
      <c r="J1021" s="167"/>
      <c r="K1021" s="168"/>
      <c r="L1021" s="33"/>
      <c r="M1021" s="169"/>
      <c r="N1021" s="169"/>
    </row>
    <row r="1022" s="26" customFormat="1" ht="15" customHeight="1">
      <c r="A1022" s="33"/>
      <c r="B1022" s="33"/>
      <c r="C1022" s="33"/>
      <c r="D1022" s="33"/>
      <c r="E1022" s="33"/>
      <c r="F1022" s="165"/>
      <c r="G1022" s="165"/>
      <c r="H1022" s="166"/>
      <c r="I1022" s="161"/>
      <c r="J1022" s="167"/>
      <c r="K1022" s="168"/>
      <c r="L1022" s="33"/>
      <c r="M1022" s="169"/>
      <c r="N1022" s="169"/>
    </row>
    <row r="1023" s="26" customFormat="1" ht="15" customHeight="1">
      <c r="A1023" s="33"/>
      <c r="B1023" s="33"/>
      <c r="C1023" s="33"/>
      <c r="D1023" s="33"/>
      <c r="E1023" s="33"/>
      <c r="F1023" s="165"/>
      <c r="G1023" s="165"/>
      <c r="H1023" s="166"/>
      <c r="I1023" s="161"/>
      <c r="J1023" s="167"/>
      <c r="K1023" s="168"/>
      <c r="L1023" s="33"/>
      <c r="M1023" s="169"/>
      <c r="N1023" s="169"/>
    </row>
    <row r="1024" s="26" customFormat="1" ht="15" customHeight="1">
      <c r="A1024" s="33"/>
      <c r="B1024" s="33"/>
      <c r="C1024" s="33"/>
      <c r="D1024" s="33"/>
      <c r="E1024" s="33"/>
      <c r="F1024" s="165"/>
      <c r="G1024" s="165"/>
      <c r="H1024" s="166"/>
      <c r="I1024" s="161"/>
      <c r="J1024" s="167"/>
      <c r="K1024" s="168"/>
      <c r="L1024" s="33"/>
      <c r="M1024" s="169"/>
      <c r="N1024" s="169"/>
    </row>
    <row r="1025" s="26" customFormat="1" ht="15" customHeight="1">
      <c r="A1025" s="33"/>
      <c r="B1025" s="33"/>
      <c r="C1025" s="33"/>
      <c r="D1025" s="33"/>
      <c r="E1025" s="33"/>
      <c r="F1025" s="165"/>
      <c r="G1025" s="165"/>
      <c r="H1025" s="166"/>
      <c r="I1025" s="161"/>
      <c r="J1025" s="167"/>
      <c r="K1025" s="168"/>
      <c r="L1025" s="33"/>
      <c r="M1025" s="169"/>
      <c r="N1025" s="169"/>
    </row>
    <row r="1026" s="26" customFormat="1" ht="15" customHeight="1">
      <c r="A1026" s="33"/>
      <c r="B1026" s="33"/>
      <c r="C1026" s="33"/>
      <c r="D1026" s="33"/>
      <c r="E1026" s="33"/>
      <c r="F1026" s="165"/>
      <c r="G1026" s="165"/>
      <c r="H1026" s="166"/>
      <c r="I1026" s="161"/>
      <c r="J1026" s="167"/>
      <c r="K1026" s="168"/>
      <c r="L1026" s="33"/>
      <c r="M1026" s="169"/>
      <c r="N1026" s="169"/>
    </row>
    <row r="1027" s="26" customFormat="1" ht="15" customHeight="1">
      <c r="A1027" s="33"/>
      <c r="B1027" s="33"/>
      <c r="C1027" s="33"/>
      <c r="D1027" s="33"/>
      <c r="E1027" s="33"/>
      <c r="F1027" s="165"/>
      <c r="G1027" s="165"/>
      <c r="H1027" s="166"/>
      <c r="I1027" s="161"/>
      <c r="J1027" s="167"/>
      <c r="K1027" s="168"/>
      <c r="L1027" s="33"/>
      <c r="M1027" s="169"/>
      <c r="N1027" s="169"/>
    </row>
    <row r="1028" s="26" customFormat="1" ht="15" customHeight="1">
      <c r="A1028" s="33"/>
      <c r="B1028" s="33"/>
      <c r="C1028" s="33"/>
      <c r="D1028" s="33"/>
      <c r="E1028" s="33"/>
      <c r="F1028" s="165"/>
      <c r="G1028" s="165"/>
      <c r="H1028" s="166"/>
      <c r="I1028" s="161"/>
      <c r="J1028" s="167"/>
      <c r="K1028" s="168"/>
      <c r="L1028" s="33"/>
      <c r="M1028" s="169"/>
      <c r="N1028" s="169"/>
    </row>
    <row r="1029" s="26" customFormat="1" ht="15" customHeight="1">
      <c r="A1029" s="33"/>
      <c r="B1029" s="33"/>
      <c r="C1029" s="33"/>
      <c r="D1029" s="33"/>
      <c r="E1029" s="33"/>
      <c r="F1029" s="165"/>
      <c r="G1029" s="165"/>
      <c r="H1029" s="166"/>
      <c r="I1029" s="161"/>
      <c r="J1029" s="167"/>
      <c r="K1029" s="168"/>
      <c r="L1029" s="33"/>
      <c r="M1029" s="169"/>
      <c r="N1029" s="169"/>
    </row>
    <row r="1030" s="26" customFormat="1" ht="15" customHeight="1">
      <c r="A1030" s="33"/>
      <c r="B1030" s="33"/>
      <c r="C1030" s="33"/>
      <c r="D1030" s="33"/>
      <c r="E1030" s="33"/>
      <c r="F1030" s="165"/>
      <c r="G1030" s="165"/>
      <c r="H1030" s="166"/>
      <c r="I1030" s="161"/>
      <c r="J1030" s="167"/>
      <c r="K1030" s="168"/>
      <c r="L1030" s="33"/>
      <c r="M1030" s="169"/>
      <c r="N1030" s="169"/>
    </row>
    <row r="1031" s="26" customFormat="1" ht="15" customHeight="1">
      <c r="A1031" s="33"/>
      <c r="B1031" s="33"/>
      <c r="C1031" s="33"/>
      <c r="D1031" s="33"/>
      <c r="E1031" s="33"/>
      <c r="F1031" s="165"/>
      <c r="G1031" s="165"/>
      <c r="H1031" s="166"/>
      <c r="I1031" s="161"/>
      <c r="J1031" s="167"/>
      <c r="K1031" s="168"/>
      <c r="L1031" s="33"/>
      <c r="M1031" s="169"/>
      <c r="N1031" s="169"/>
    </row>
    <row r="1032" s="26" customFormat="1" ht="15" customHeight="1">
      <c r="A1032" s="33"/>
      <c r="B1032" s="33"/>
      <c r="C1032" s="33"/>
      <c r="D1032" s="33"/>
      <c r="E1032" s="33"/>
      <c r="F1032" s="165"/>
      <c r="G1032" s="165"/>
      <c r="H1032" s="166"/>
      <c r="I1032" s="161"/>
      <c r="J1032" s="167"/>
      <c r="K1032" s="168"/>
      <c r="L1032" s="33"/>
      <c r="M1032" s="169"/>
      <c r="N1032" s="169"/>
    </row>
    <row r="1033" s="26" customFormat="1" ht="15" customHeight="1">
      <c r="A1033" s="33"/>
      <c r="B1033" s="33"/>
      <c r="C1033" s="33"/>
      <c r="D1033" s="33"/>
      <c r="E1033" s="33"/>
      <c r="F1033" s="165"/>
      <c r="G1033" s="165"/>
      <c r="H1033" s="166"/>
      <c r="I1033" s="161"/>
      <c r="J1033" s="167"/>
      <c r="K1033" s="168"/>
      <c r="L1033" s="33"/>
      <c r="M1033" s="169"/>
      <c r="N1033" s="169"/>
    </row>
    <row r="1034" s="26" customFormat="1" ht="15" customHeight="1">
      <c r="A1034" s="33"/>
      <c r="B1034" s="33"/>
      <c r="C1034" s="33"/>
      <c r="D1034" s="33"/>
      <c r="E1034" s="33"/>
      <c r="F1034" s="165"/>
      <c r="G1034" s="165"/>
      <c r="H1034" s="166"/>
      <c r="I1034" s="161"/>
      <c r="J1034" s="167"/>
      <c r="K1034" s="168"/>
      <c r="L1034" s="33"/>
      <c r="M1034" s="169"/>
      <c r="N1034" s="169"/>
    </row>
    <row r="1035" s="26" customFormat="1" ht="15" customHeight="1">
      <c r="A1035" s="33"/>
      <c r="B1035" s="33"/>
      <c r="C1035" s="33"/>
      <c r="D1035" s="33"/>
      <c r="E1035" s="33"/>
      <c r="F1035" s="165"/>
      <c r="G1035" s="165"/>
      <c r="H1035" s="166"/>
      <c r="I1035" s="161"/>
      <c r="J1035" s="167"/>
      <c r="K1035" s="168"/>
      <c r="L1035" s="33"/>
      <c r="M1035" s="169"/>
      <c r="N1035" s="169"/>
    </row>
    <row r="1036" s="26" customFormat="1" ht="15" customHeight="1">
      <c r="A1036" s="33"/>
      <c r="B1036" s="33"/>
      <c r="C1036" s="33"/>
      <c r="D1036" s="33"/>
      <c r="E1036" s="33"/>
      <c r="F1036" s="165"/>
      <c r="G1036" s="165"/>
      <c r="H1036" s="166"/>
      <c r="I1036" s="161"/>
      <c r="J1036" s="167"/>
      <c r="K1036" s="168"/>
      <c r="L1036" s="33"/>
      <c r="M1036" s="169"/>
      <c r="N1036" s="169"/>
    </row>
    <row r="1037" s="26" customFormat="1" ht="15" customHeight="1">
      <c r="A1037" s="33"/>
      <c r="B1037" s="33"/>
      <c r="C1037" s="33"/>
      <c r="D1037" s="33"/>
      <c r="E1037" s="33"/>
      <c r="F1037" s="165"/>
      <c r="G1037" s="165"/>
      <c r="H1037" s="166"/>
      <c r="I1037" s="161"/>
      <c r="J1037" s="167"/>
      <c r="K1037" s="168"/>
      <c r="L1037" s="33"/>
      <c r="M1037" s="169"/>
      <c r="N1037" s="169"/>
    </row>
    <row r="1038" s="26" customFormat="1" ht="15" customHeight="1">
      <c r="A1038" s="33"/>
      <c r="B1038" s="33"/>
      <c r="C1038" s="33"/>
      <c r="D1038" s="33"/>
      <c r="E1038" s="33"/>
      <c r="F1038" s="165"/>
      <c r="G1038" s="165"/>
      <c r="H1038" s="166"/>
      <c r="I1038" s="161"/>
      <c r="J1038" s="167"/>
      <c r="K1038" s="168"/>
      <c r="L1038" s="33"/>
      <c r="M1038" s="169"/>
      <c r="N1038" s="169"/>
    </row>
    <row r="1039" s="26" customFormat="1" ht="15" customHeight="1">
      <c r="A1039" s="33"/>
      <c r="B1039" s="33"/>
      <c r="C1039" s="33"/>
      <c r="D1039" s="33"/>
      <c r="E1039" s="33"/>
      <c r="F1039" s="165"/>
      <c r="G1039" s="165"/>
      <c r="H1039" s="166"/>
      <c r="I1039" s="161"/>
      <c r="J1039" s="167"/>
      <c r="K1039" s="168"/>
      <c r="L1039" s="33"/>
      <c r="M1039" s="169"/>
      <c r="N1039" s="169"/>
    </row>
    <row r="1040" s="26" customFormat="1" ht="15" customHeight="1">
      <c r="A1040" s="33"/>
      <c r="B1040" s="33"/>
      <c r="C1040" s="33"/>
      <c r="D1040" s="33"/>
      <c r="E1040" s="33"/>
      <c r="F1040" s="165"/>
      <c r="G1040" s="165"/>
      <c r="H1040" s="166"/>
      <c r="I1040" s="161"/>
      <c r="J1040" s="167"/>
      <c r="K1040" s="168"/>
      <c r="L1040" s="33"/>
      <c r="M1040" s="169"/>
      <c r="N1040" s="169"/>
    </row>
    <row r="1041" s="26" customFormat="1" ht="15" customHeight="1">
      <c r="A1041" s="33"/>
      <c r="B1041" s="33"/>
      <c r="C1041" s="33"/>
      <c r="D1041" s="33"/>
      <c r="E1041" s="33"/>
      <c r="F1041" s="165"/>
      <c r="G1041" s="165"/>
      <c r="H1041" s="166"/>
      <c r="I1041" s="161"/>
      <c r="J1041" s="167"/>
      <c r="K1041" s="168"/>
      <c r="L1041" s="33"/>
      <c r="M1041" s="169"/>
      <c r="N1041" s="169"/>
    </row>
    <row r="1042" s="26" customFormat="1" ht="15" customHeight="1">
      <c r="A1042" s="33"/>
      <c r="B1042" s="33"/>
      <c r="C1042" s="33"/>
      <c r="D1042" s="33"/>
      <c r="E1042" s="33"/>
      <c r="F1042" s="165"/>
      <c r="G1042" s="165"/>
      <c r="H1042" s="166"/>
      <c r="I1042" s="161"/>
      <c r="J1042" s="167"/>
      <c r="K1042" s="168"/>
      <c r="L1042" s="33"/>
      <c r="M1042" s="169"/>
      <c r="N1042" s="169"/>
    </row>
    <row r="1043" s="26" customFormat="1" ht="15" customHeight="1">
      <c r="A1043" s="33"/>
      <c r="B1043" s="33"/>
      <c r="C1043" s="33"/>
      <c r="D1043" s="33"/>
      <c r="E1043" s="33"/>
      <c r="F1043" s="165"/>
      <c r="G1043" s="165"/>
      <c r="H1043" s="166"/>
      <c r="I1043" s="161"/>
      <c r="J1043" s="167"/>
      <c r="K1043" s="168"/>
      <c r="L1043" s="33"/>
      <c r="M1043" s="169"/>
      <c r="N1043" s="169"/>
    </row>
    <row r="1044" s="26" customFormat="1" ht="15" customHeight="1">
      <c r="A1044" s="33"/>
      <c r="B1044" s="33"/>
      <c r="C1044" s="33"/>
      <c r="D1044" s="33"/>
      <c r="E1044" s="33"/>
      <c r="F1044" s="165"/>
      <c r="G1044" s="165"/>
      <c r="H1044" s="166"/>
      <c r="I1044" s="161"/>
      <c r="J1044" s="167"/>
      <c r="K1044" s="168"/>
      <c r="L1044" s="33"/>
      <c r="M1044" s="169"/>
      <c r="N1044" s="169"/>
    </row>
    <row r="1045" s="26" customFormat="1" ht="15" customHeight="1">
      <c r="A1045" s="33"/>
      <c r="B1045" s="33"/>
      <c r="C1045" s="33"/>
      <c r="D1045" s="33"/>
      <c r="E1045" s="33"/>
      <c r="F1045" s="165"/>
      <c r="G1045" s="165"/>
      <c r="H1045" s="166"/>
      <c r="I1045" s="161"/>
      <c r="J1045" s="167"/>
      <c r="K1045" s="168"/>
      <c r="L1045" s="33"/>
      <c r="M1045" s="169"/>
      <c r="N1045" s="169"/>
    </row>
    <row r="1046" s="26" customFormat="1" ht="15" customHeight="1">
      <c r="A1046" s="33"/>
      <c r="B1046" s="33"/>
      <c r="C1046" s="33"/>
      <c r="D1046" s="33"/>
      <c r="E1046" s="33"/>
      <c r="F1046" s="165"/>
      <c r="G1046" s="165"/>
      <c r="H1046" s="166"/>
      <c r="I1046" s="161"/>
      <c r="J1046" s="167"/>
      <c r="K1046" s="168"/>
      <c r="L1046" s="33"/>
      <c r="M1046" s="169"/>
      <c r="N1046" s="169"/>
    </row>
    <row r="1047" s="26" customFormat="1" ht="15" customHeight="1">
      <c r="A1047" s="33"/>
      <c r="B1047" s="33"/>
      <c r="C1047" s="33"/>
      <c r="D1047" s="33"/>
      <c r="E1047" s="33"/>
      <c r="F1047" s="165"/>
      <c r="G1047" s="165"/>
      <c r="H1047" s="166"/>
      <c r="I1047" s="161"/>
      <c r="J1047" s="167"/>
      <c r="K1047" s="168"/>
      <c r="L1047" s="33"/>
      <c r="M1047" s="169"/>
      <c r="N1047" s="169"/>
    </row>
    <row r="1048" s="26" customFormat="1" ht="15" customHeight="1">
      <c r="A1048" s="33"/>
      <c r="B1048" s="33"/>
      <c r="C1048" s="33"/>
      <c r="D1048" s="33"/>
      <c r="E1048" s="33"/>
      <c r="F1048" s="165"/>
      <c r="G1048" s="165"/>
      <c r="H1048" s="166"/>
      <c r="I1048" s="161"/>
      <c r="J1048" s="167"/>
      <c r="K1048" s="168"/>
      <c r="L1048" s="33"/>
      <c r="M1048" s="169"/>
      <c r="N1048" s="169"/>
    </row>
    <row r="1049" s="26" customFormat="1" ht="15" customHeight="1">
      <c r="A1049" s="33"/>
      <c r="B1049" s="33"/>
      <c r="C1049" s="33"/>
      <c r="D1049" s="33"/>
      <c r="E1049" s="33"/>
      <c r="F1049" s="165"/>
      <c r="G1049" s="165"/>
      <c r="H1049" s="166"/>
      <c r="I1049" s="161"/>
      <c r="J1049" s="167"/>
      <c r="K1049" s="168"/>
      <c r="L1049" s="33"/>
      <c r="M1049" s="169"/>
      <c r="N1049" s="169"/>
    </row>
    <row r="1050" s="26" customFormat="1" ht="15" customHeight="1">
      <c r="A1050" s="33"/>
      <c r="B1050" s="33"/>
      <c r="C1050" s="33"/>
      <c r="D1050" s="33"/>
      <c r="E1050" s="33"/>
      <c r="F1050" s="165"/>
      <c r="G1050" s="165"/>
      <c r="H1050" s="166"/>
      <c r="I1050" s="161"/>
      <c r="J1050" s="167"/>
      <c r="K1050" s="168"/>
      <c r="L1050" s="33"/>
      <c r="M1050" s="169"/>
      <c r="N1050" s="169"/>
    </row>
    <row r="1051" s="26" customFormat="1" ht="15" customHeight="1">
      <c r="A1051" s="33"/>
      <c r="B1051" s="33"/>
      <c r="C1051" s="33"/>
      <c r="D1051" s="33"/>
      <c r="E1051" s="33"/>
      <c r="F1051" s="165"/>
      <c r="G1051" s="165"/>
      <c r="H1051" s="166"/>
      <c r="I1051" s="161"/>
      <c r="J1051" s="167"/>
      <c r="K1051" s="168"/>
      <c r="L1051" s="33"/>
      <c r="M1051" s="169"/>
      <c r="N1051" s="169"/>
    </row>
    <row r="1052" s="26" customFormat="1" ht="15" customHeight="1">
      <c r="A1052" s="33"/>
      <c r="B1052" s="33"/>
      <c r="C1052" s="33"/>
      <c r="D1052" s="33"/>
      <c r="E1052" s="33"/>
      <c r="F1052" s="165"/>
      <c r="G1052" s="165"/>
      <c r="H1052" s="166"/>
      <c r="I1052" s="161"/>
      <c r="J1052" s="167"/>
      <c r="K1052" s="168"/>
      <c r="L1052" s="33"/>
      <c r="M1052" s="169"/>
      <c r="N1052" s="169"/>
    </row>
    <row r="1053" s="26" customFormat="1" ht="15" customHeight="1">
      <c r="A1053" s="33"/>
      <c r="B1053" s="33"/>
      <c r="C1053" s="33"/>
      <c r="D1053" s="33"/>
      <c r="E1053" s="33"/>
      <c r="F1053" s="165"/>
      <c r="G1053" s="165"/>
      <c r="H1053" s="166"/>
      <c r="I1053" s="161"/>
      <c r="J1053" s="167"/>
      <c r="K1053" s="168"/>
      <c r="L1053" s="33"/>
      <c r="M1053" s="169"/>
      <c r="N1053" s="169"/>
    </row>
    <row r="1054" s="26" customFormat="1" ht="15" customHeight="1">
      <c r="A1054" s="33"/>
      <c r="B1054" s="33"/>
      <c r="C1054" s="33"/>
      <c r="D1054" s="33"/>
      <c r="E1054" s="33"/>
      <c r="F1054" s="165"/>
      <c r="G1054" s="165"/>
      <c r="H1054" s="166"/>
      <c r="I1054" s="161"/>
      <c r="J1054" s="167"/>
      <c r="K1054" s="168"/>
      <c r="L1054" s="33"/>
      <c r="M1054" s="169"/>
      <c r="N1054" s="169"/>
    </row>
    <row r="1055" s="26" customFormat="1" ht="15" customHeight="1">
      <c r="A1055" s="33"/>
      <c r="B1055" s="33"/>
      <c r="C1055" s="33"/>
      <c r="D1055" s="33"/>
      <c r="E1055" s="33"/>
      <c r="F1055" s="165"/>
      <c r="G1055" s="165"/>
      <c r="H1055" s="166"/>
      <c r="I1055" s="161"/>
      <c r="J1055" s="167"/>
      <c r="K1055" s="168"/>
      <c r="L1055" s="33"/>
      <c r="M1055" s="169"/>
      <c r="N1055" s="169"/>
    </row>
    <row r="1056" s="26" customFormat="1" ht="15" customHeight="1">
      <c r="A1056" s="33"/>
      <c r="B1056" s="33"/>
      <c r="C1056" s="33"/>
      <c r="D1056" s="33"/>
      <c r="E1056" s="33"/>
      <c r="F1056" s="165"/>
      <c r="G1056" s="165"/>
      <c r="H1056" s="166"/>
      <c r="I1056" s="161"/>
      <c r="J1056" s="167"/>
      <c r="K1056" s="168"/>
      <c r="L1056" s="33"/>
      <c r="M1056" s="169"/>
      <c r="N1056" s="169"/>
    </row>
    <row r="1057" s="26" customFormat="1" ht="15" customHeight="1">
      <c r="A1057" s="33"/>
      <c r="B1057" s="33"/>
      <c r="C1057" s="33"/>
      <c r="D1057" s="33"/>
      <c r="E1057" s="33"/>
      <c r="F1057" s="165"/>
      <c r="G1057" s="165"/>
      <c r="H1057" s="166"/>
      <c r="I1057" s="161"/>
      <c r="J1057" s="167"/>
      <c r="K1057" s="168"/>
      <c r="L1057" s="33"/>
      <c r="M1057" s="169"/>
      <c r="N1057" s="169"/>
    </row>
    <row r="1058" s="26" customFormat="1" ht="15" customHeight="1">
      <c r="A1058" s="33"/>
      <c r="B1058" s="33"/>
      <c r="C1058" s="33"/>
      <c r="D1058" s="33"/>
      <c r="E1058" s="33"/>
      <c r="F1058" s="165"/>
      <c r="G1058" s="165"/>
      <c r="H1058" s="166"/>
      <c r="I1058" s="161"/>
      <c r="J1058" s="167"/>
      <c r="K1058" s="168"/>
      <c r="L1058" s="33"/>
      <c r="M1058" s="169"/>
      <c r="N1058" s="169"/>
    </row>
    <row r="1059" s="26" customFormat="1" ht="15" customHeight="1">
      <c r="A1059" s="33"/>
      <c r="B1059" s="33"/>
      <c r="C1059" s="33"/>
      <c r="D1059" s="33"/>
      <c r="E1059" s="33"/>
      <c r="F1059" s="165"/>
      <c r="G1059" s="165"/>
      <c r="H1059" s="166"/>
      <c r="I1059" s="161"/>
      <c r="J1059" s="167"/>
      <c r="K1059" s="168"/>
      <c r="L1059" s="33"/>
      <c r="M1059" s="169"/>
      <c r="N1059" s="169"/>
    </row>
    <row r="1060" s="26" customFormat="1" ht="15" customHeight="1">
      <c r="A1060" s="33"/>
      <c r="B1060" s="33"/>
      <c r="C1060" s="33"/>
      <c r="D1060" s="33"/>
      <c r="E1060" s="33"/>
      <c r="F1060" s="165"/>
      <c r="G1060" s="165"/>
      <c r="H1060" s="166"/>
      <c r="I1060" s="161"/>
      <c r="J1060" s="167"/>
      <c r="K1060" s="168"/>
      <c r="L1060" s="33"/>
      <c r="M1060" s="169"/>
      <c r="N1060" s="169"/>
    </row>
    <row r="1061" s="26" customFormat="1" ht="15" customHeight="1">
      <c r="A1061" s="33"/>
      <c r="B1061" s="33"/>
      <c r="C1061" s="33"/>
      <c r="D1061" s="33"/>
      <c r="E1061" s="33"/>
      <c r="F1061" s="165"/>
      <c r="G1061" s="165"/>
      <c r="H1061" s="166"/>
      <c r="I1061" s="161"/>
      <c r="J1061" s="167"/>
      <c r="K1061" s="168"/>
      <c r="L1061" s="33"/>
      <c r="M1061" s="169"/>
      <c r="N1061" s="169"/>
    </row>
    <row r="1062" s="26" customFormat="1" ht="15" customHeight="1">
      <c r="A1062" s="33"/>
      <c r="B1062" s="33"/>
      <c r="C1062" s="33"/>
      <c r="D1062" s="33"/>
      <c r="E1062" s="33"/>
      <c r="F1062" s="165"/>
      <c r="G1062" s="165"/>
      <c r="H1062" s="166"/>
      <c r="I1062" s="161"/>
      <c r="J1062" s="167"/>
      <c r="K1062" s="168"/>
      <c r="L1062" s="33"/>
      <c r="M1062" s="169"/>
      <c r="N1062" s="169"/>
    </row>
    <row r="1063" s="26" customFormat="1" ht="15" customHeight="1">
      <c r="A1063" s="33"/>
      <c r="B1063" s="33"/>
      <c r="C1063" s="33"/>
      <c r="D1063" s="33"/>
      <c r="E1063" s="33"/>
      <c r="F1063" s="165"/>
      <c r="G1063" s="165"/>
      <c r="H1063" s="166"/>
      <c r="I1063" s="161"/>
      <c r="J1063" s="167"/>
      <c r="K1063" s="168"/>
      <c r="L1063" s="33"/>
      <c r="M1063" s="169"/>
      <c r="N1063" s="169"/>
    </row>
    <row r="1064" s="26" customFormat="1" ht="15" customHeight="1">
      <c r="A1064" s="33"/>
      <c r="B1064" s="33"/>
      <c r="C1064" s="33"/>
      <c r="D1064" s="33"/>
      <c r="E1064" s="33"/>
      <c r="F1064" s="165"/>
      <c r="G1064" s="165"/>
      <c r="H1064" s="166"/>
      <c r="I1064" s="161"/>
      <c r="J1064" s="167"/>
      <c r="K1064" s="168"/>
      <c r="L1064" s="33"/>
      <c r="M1064" s="169"/>
      <c r="N1064" s="169"/>
    </row>
    <row r="1065" s="26" customFormat="1" ht="15" customHeight="1">
      <c r="A1065" s="33"/>
      <c r="B1065" s="33"/>
      <c r="C1065" s="33"/>
      <c r="D1065" s="33"/>
      <c r="E1065" s="33"/>
      <c r="F1065" s="165"/>
      <c r="G1065" s="165"/>
      <c r="H1065" s="166"/>
      <c r="I1065" s="161"/>
      <c r="J1065" s="167"/>
      <c r="K1065" s="168"/>
      <c r="L1065" s="33"/>
      <c r="M1065" s="169"/>
      <c r="N1065" s="169"/>
    </row>
    <row r="1066" s="26" customFormat="1" ht="15" customHeight="1">
      <c r="A1066" s="33"/>
      <c r="B1066" s="33"/>
      <c r="C1066" s="33"/>
      <c r="D1066" s="33"/>
      <c r="E1066" s="33"/>
      <c r="F1066" s="165"/>
      <c r="G1066" s="165"/>
      <c r="H1066" s="166"/>
      <c r="I1066" s="161"/>
      <c r="J1066" s="167"/>
      <c r="K1066" s="168"/>
      <c r="L1066" s="33"/>
      <c r="M1066" s="169"/>
      <c r="N1066" s="169"/>
    </row>
    <row r="1067" s="26" customFormat="1" ht="15" customHeight="1">
      <c r="A1067" s="33"/>
      <c r="B1067" s="33"/>
      <c r="C1067" s="33"/>
      <c r="D1067" s="33"/>
      <c r="E1067" s="33"/>
      <c r="F1067" s="165"/>
      <c r="G1067" s="165"/>
      <c r="H1067" s="166"/>
      <c r="I1067" s="161"/>
      <c r="J1067" s="167"/>
      <c r="K1067" s="168"/>
      <c r="L1067" s="33"/>
      <c r="M1067" s="169"/>
      <c r="N1067" s="169"/>
    </row>
    <row r="1068" s="26" customFormat="1" ht="15" customHeight="1">
      <c r="A1068" s="33"/>
      <c r="B1068" s="33"/>
      <c r="C1068" s="33"/>
      <c r="D1068" s="33"/>
      <c r="E1068" s="33"/>
      <c r="F1068" s="165"/>
      <c r="G1068" s="165"/>
      <c r="H1068" s="166"/>
      <c r="I1068" s="161"/>
      <c r="J1068" s="167"/>
      <c r="K1068" s="168"/>
      <c r="L1068" s="33"/>
      <c r="M1068" s="169"/>
      <c r="N1068" s="169"/>
    </row>
    <row r="1069" s="26" customFormat="1" ht="15" customHeight="1">
      <c r="A1069" s="33"/>
      <c r="B1069" s="33"/>
      <c r="C1069" s="33"/>
      <c r="D1069" s="33"/>
      <c r="E1069" s="33"/>
      <c r="F1069" s="165"/>
      <c r="G1069" s="165"/>
      <c r="H1069" s="166"/>
      <c r="I1069" s="161"/>
      <c r="J1069" s="167"/>
      <c r="K1069" s="168"/>
      <c r="L1069" s="33"/>
      <c r="M1069" s="169"/>
      <c r="N1069" s="169"/>
    </row>
    <row r="1070" s="26" customFormat="1" ht="15" customHeight="1">
      <c r="A1070" s="33"/>
      <c r="B1070" s="33"/>
      <c r="C1070" s="33"/>
      <c r="D1070" s="33"/>
      <c r="E1070" s="33"/>
      <c r="F1070" s="165"/>
      <c r="G1070" s="165"/>
      <c r="H1070" s="166"/>
      <c r="I1070" s="161"/>
      <c r="J1070" s="167"/>
      <c r="K1070" s="168"/>
      <c r="L1070" s="33"/>
      <c r="M1070" s="169"/>
      <c r="N1070" s="169"/>
    </row>
    <row r="1071" s="26" customFormat="1" ht="15" customHeight="1">
      <c r="A1071" s="33"/>
      <c r="B1071" s="33"/>
      <c r="C1071" s="33"/>
      <c r="D1071" s="33"/>
      <c r="E1071" s="33"/>
      <c r="F1071" s="165"/>
      <c r="G1071" s="165"/>
      <c r="H1071" s="166"/>
      <c r="I1071" s="161"/>
      <c r="J1071" s="167"/>
      <c r="K1071" s="168"/>
      <c r="L1071" s="33"/>
      <c r="M1071" s="169"/>
      <c r="N1071" s="169"/>
    </row>
    <row r="1072" s="26" customFormat="1" ht="15" customHeight="1">
      <c r="A1072" s="33"/>
      <c r="B1072" s="33"/>
      <c r="C1072" s="33"/>
      <c r="D1072" s="33"/>
      <c r="E1072" s="33"/>
      <c r="F1072" s="165"/>
      <c r="G1072" s="165"/>
      <c r="H1072" s="166"/>
      <c r="I1072" s="161"/>
      <c r="J1072" s="167"/>
      <c r="K1072" s="168"/>
      <c r="L1072" s="33"/>
      <c r="M1072" s="169"/>
      <c r="N1072" s="169"/>
    </row>
    <row r="1073" s="26" customFormat="1" ht="15" customHeight="1">
      <c r="A1073" s="33"/>
      <c r="B1073" s="33"/>
      <c r="C1073" s="33"/>
      <c r="D1073" s="33"/>
      <c r="E1073" s="33"/>
      <c r="F1073" s="165"/>
      <c r="G1073" s="165"/>
      <c r="H1073" s="166"/>
      <c r="I1073" s="161"/>
      <c r="J1073" s="167"/>
      <c r="K1073" s="168"/>
      <c r="L1073" s="33"/>
      <c r="M1073" s="169"/>
      <c r="N1073" s="169"/>
    </row>
    <row r="1074" s="26" customFormat="1" ht="15" customHeight="1">
      <c r="A1074" s="33"/>
      <c r="B1074" s="33"/>
      <c r="C1074" s="33"/>
      <c r="D1074" s="33"/>
      <c r="E1074" s="33"/>
      <c r="F1074" s="165"/>
      <c r="G1074" s="165"/>
      <c r="H1074" s="166"/>
      <c r="I1074" s="161"/>
      <c r="J1074" s="167"/>
      <c r="K1074" s="168"/>
      <c r="L1074" s="33"/>
      <c r="M1074" s="169"/>
      <c r="N1074" s="169"/>
    </row>
    <row r="1075" s="26" customFormat="1" ht="15" customHeight="1">
      <c r="A1075" s="33"/>
      <c r="B1075" s="33"/>
      <c r="C1075" s="33"/>
      <c r="D1075" s="33"/>
      <c r="E1075" s="33"/>
      <c r="F1075" s="165"/>
      <c r="G1075" s="165"/>
      <c r="H1075" s="166"/>
      <c r="I1075" s="161"/>
      <c r="J1075" s="167"/>
      <c r="K1075" s="168"/>
      <c r="L1075" s="33"/>
      <c r="M1075" s="169"/>
      <c r="N1075" s="169"/>
    </row>
    <row r="1076" s="26" customFormat="1" ht="15" customHeight="1">
      <c r="A1076" s="33"/>
      <c r="B1076" s="33"/>
      <c r="C1076" s="33"/>
      <c r="D1076" s="33"/>
      <c r="E1076" s="33"/>
      <c r="F1076" s="165"/>
      <c r="G1076" s="165"/>
      <c r="H1076" s="166"/>
      <c r="I1076" s="161"/>
      <c r="J1076" s="167"/>
      <c r="K1076" s="168"/>
      <c r="L1076" s="33"/>
      <c r="M1076" s="169"/>
      <c r="N1076" s="169"/>
    </row>
    <row r="1077" s="26" customFormat="1" ht="15" customHeight="1">
      <c r="A1077" s="33"/>
      <c r="B1077" s="33"/>
      <c r="C1077" s="33"/>
      <c r="D1077" s="33"/>
      <c r="E1077" s="33"/>
      <c r="F1077" s="165"/>
      <c r="G1077" s="165"/>
      <c r="H1077" s="166"/>
      <c r="I1077" s="161"/>
      <c r="J1077" s="167"/>
      <c r="K1077" s="168"/>
      <c r="L1077" s="33"/>
      <c r="M1077" s="169"/>
      <c r="N1077" s="169"/>
    </row>
    <row r="1078" s="26" customFormat="1" ht="15" customHeight="1">
      <c r="A1078" s="33"/>
      <c r="B1078" s="33"/>
      <c r="C1078" s="33"/>
      <c r="D1078" s="33"/>
      <c r="E1078" s="33"/>
      <c r="F1078" s="165"/>
      <c r="G1078" s="165"/>
      <c r="H1078" s="166"/>
      <c r="I1078" s="161"/>
      <c r="J1078" s="167"/>
      <c r="K1078" s="168"/>
      <c r="L1078" s="33"/>
      <c r="M1078" s="169"/>
      <c r="N1078" s="169"/>
    </row>
    <row r="1079" s="26" customFormat="1" ht="15" customHeight="1">
      <c r="A1079" s="33"/>
      <c r="B1079" s="33"/>
      <c r="C1079" s="33"/>
      <c r="D1079" s="33"/>
      <c r="E1079" s="33"/>
      <c r="F1079" s="165"/>
      <c r="G1079" s="165"/>
      <c r="H1079" s="166"/>
      <c r="I1079" s="161"/>
      <c r="J1079" s="167"/>
      <c r="K1079" s="168"/>
      <c r="L1079" s="33"/>
      <c r="M1079" s="169"/>
      <c r="N1079" s="169"/>
    </row>
    <row r="1080" s="26" customFormat="1" ht="15" customHeight="1">
      <c r="A1080" s="33"/>
      <c r="B1080" s="33"/>
      <c r="C1080" s="33"/>
      <c r="D1080" s="33"/>
      <c r="E1080" s="33"/>
      <c r="F1080" s="165"/>
      <c r="G1080" s="165"/>
      <c r="H1080" s="166"/>
      <c r="I1080" s="161"/>
      <c r="J1080" s="167"/>
      <c r="K1080" s="168"/>
      <c r="L1080" s="33"/>
      <c r="M1080" s="169"/>
      <c r="N1080" s="169"/>
    </row>
    <row r="1081" s="26" customFormat="1" ht="15" customHeight="1">
      <c r="A1081" s="33"/>
      <c r="B1081" s="33"/>
      <c r="C1081" s="33"/>
      <c r="D1081" s="33"/>
      <c r="E1081" s="33"/>
      <c r="F1081" s="165"/>
      <c r="G1081" s="165"/>
      <c r="H1081" s="166"/>
      <c r="I1081" s="161"/>
      <c r="J1081" s="167"/>
      <c r="K1081" s="168"/>
      <c r="L1081" s="33"/>
      <c r="M1081" s="169"/>
      <c r="N1081" s="169"/>
    </row>
    <row r="1082" s="26" customFormat="1" ht="15" customHeight="1">
      <c r="A1082" s="33"/>
      <c r="B1082" s="33"/>
      <c r="C1082" s="33"/>
      <c r="D1082" s="33"/>
      <c r="E1082" s="33"/>
      <c r="F1082" s="165"/>
      <c r="G1082" s="165"/>
      <c r="H1082" s="166"/>
      <c r="I1082" s="161"/>
      <c r="J1082" s="167"/>
      <c r="K1082" s="168"/>
      <c r="L1082" s="33"/>
      <c r="M1082" s="169"/>
      <c r="N1082" s="169"/>
    </row>
    <row r="1083" s="26" customFormat="1" ht="15" customHeight="1">
      <c r="A1083" s="33"/>
      <c r="B1083" s="33"/>
      <c r="C1083" s="33"/>
      <c r="D1083" s="33"/>
      <c r="E1083" s="33"/>
      <c r="F1083" s="165"/>
      <c r="G1083" s="165"/>
      <c r="H1083" s="166"/>
      <c r="I1083" s="161"/>
      <c r="J1083" s="167"/>
      <c r="K1083" s="168"/>
      <c r="L1083" s="33"/>
      <c r="M1083" s="169"/>
      <c r="N1083" s="169"/>
    </row>
    <row r="1084" s="26" customFormat="1" ht="15" customHeight="1">
      <c r="A1084" s="33"/>
      <c r="B1084" s="33"/>
      <c r="C1084" s="33"/>
      <c r="D1084" s="33"/>
      <c r="E1084" s="33"/>
      <c r="F1084" s="165"/>
      <c r="G1084" s="165"/>
      <c r="H1084" s="166"/>
      <c r="I1084" s="161"/>
      <c r="J1084" s="167"/>
      <c r="K1084" s="168"/>
      <c r="L1084" s="33"/>
      <c r="M1084" s="169"/>
      <c r="N1084" s="169"/>
    </row>
    <row r="1085" s="26" customFormat="1" ht="15" customHeight="1">
      <c r="A1085" s="33"/>
      <c r="B1085" s="33"/>
      <c r="C1085" s="33"/>
      <c r="D1085" s="33"/>
      <c r="E1085" s="33"/>
      <c r="F1085" s="165"/>
      <c r="G1085" s="165"/>
      <c r="H1085" s="166"/>
      <c r="I1085" s="161"/>
      <c r="J1085" s="167"/>
      <c r="K1085" s="168"/>
      <c r="L1085" s="33"/>
      <c r="M1085" s="169"/>
      <c r="N1085" s="169"/>
    </row>
    <row r="1086" s="26" customFormat="1" ht="15" customHeight="1">
      <c r="A1086" s="33"/>
      <c r="B1086" s="33"/>
      <c r="C1086" s="33"/>
      <c r="D1086" s="33"/>
      <c r="E1086" s="33"/>
      <c r="F1086" s="165"/>
      <c r="G1086" s="165"/>
      <c r="H1086" s="166"/>
      <c r="I1086" s="161"/>
      <c r="J1086" s="167"/>
      <c r="K1086" s="168"/>
      <c r="L1086" s="33"/>
      <c r="M1086" s="169"/>
      <c r="N1086" s="169"/>
    </row>
    <row r="1087" s="26" customFormat="1" ht="15" customHeight="1">
      <c r="A1087" s="33"/>
      <c r="B1087" s="33"/>
      <c r="C1087" s="33"/>
      <c r="D1087" s="33"/>
      <c r="E1087" s="33"/>
      <c r="F1087" s="165"/>
      <c r="G1087" s="165"/>
      <c r="H1087" s="166"/>
      <c r="I1087" s="161"/>
      <c r="J1087" s="167"/>
      <c r="K1087" s="168"/>
      <c r="L1087" s="33"/>
      <c r="M1087" s="169"/>
      <c r="N1087" s="169"/>
    </row>
    <row r="1088" s="26" customFormat="1" ht="15" customHeight="1">
      <c r="A1088" s="33"/>
      <c r="B1088" s="33"/>
      <c r="C1088" s="33"/>
      <c r="D1088" s="33"/>
      <c r="E1088" s="33"/>
      <c r="F1088" s="165"/>
      <c r="G1088" s="165"/>
      <c r="H1088" s="166"/>
      <c r="I1088" s="161"/>
      <c r="J1088" s="167"/>
      <c r="K1088" s="168"/>
      <c r="L1088" s="33"/>
      <c r="M1088" s="169"/>
      <c r="N1088" s="169"/>
    </row>
    <row r="1089" s="26" customFormat="1" ht="15" customHeight="1">
      <c r="A1089" s="33"/>
      <c r="B1089" s="33"/>
      <c r="C1089" s="33"/>
      <c r="D1089" s="33"/>
      <c r="E1089" s="33"/>
      <c r="F1089" s="165"/>
      <c r="G1089" s="165"/>
      <c r="H1089" s="166"/>
      <c r="I1089" s="161"/>
      <c r="J1089" s="167"/>
      <c r="K1089" s="168"/>
      <c r="L1089" s="33"/>
      <c r="M1089" s="169"/>
      <c r="N1089" s="169"/>
    </row>
    <row r="1090" s="26" customFormat="1" ht="15" customHeight="1">
      <c r="A1090" s="33"/>
      <c r="B1090" s="33"/>
      <c r="C1090" s="33"/>
      <c r="D1090" s="33"/>
      <c r="E1090" s="33"/>
      <c r="F1090" s="165"/>
      <c r="G1090" s="165"/>
      <c r="H1090" s="166"/>
      <c r="I1090" s="161"/>
      <c r="J1090" s="167"/>
      <c r="K1090" s="168"/>
      <c r="L1090" s="33"/>
      <c r="M1090" s="169"/>
      <c r="N1090" s="169"/>
    </row>
    <row r="1091" s="26" customFormat="1" ht="15" customHeight="1">
      <c r="A1091" s="33"/>
      <c r="B1091" s="33"/>
      <c r="C1091" s="33"/>
      <c r="D1091" s="33"/>
      <c r="E1091" s="33"/>
      <c r="F1091" s="165"/>
      <c r="G1091" s="165"/>
      <c r="H1091" s="166"/>
      <c r="I1091" s="161"/>
      <c r="J1091" s="167"/>
      <c r="K1091" s="168"/>
      <c r="L1091" s="33"/>
      <c r="M1091" s="169"/>
      <c r="N1091" s="169"/>
    </row>
    <row r="1092" s="26" customFormat="1" ht="15" customHeight="1">
      <c r="A1092" s="33"/>
      <c r="B1092" s="33"/>
      <c r="C1092" s="33"/>
      <c r="D1092" s="33"/>
      <c r="E1092" s="33"/>
      <c r="F1092" s="165"/>
      <c r="G1092" s="165"/>
      <c r="H1092" s="166"/>
      <c r="I1092" s="161"/>
      <c r="J1092" s="167"/>
      <c r="K1092" s="168"/>
      <c r="L1092" s="33"/>
      <c r="M1092" s="169"/>
      <c r="N1092" s="169"/>
    </row>
    <row r="1093" s="26" customFormat="1" ht="15" customHeight="1">
      <c r="A1093" s="33"/>
      <c r="B1093" s="33"/>
      <c r="C1093" s="33"/>
      <c r="D1093" s="33"/>
      <c r="E1093" s="33"/>
      <c r="F1093" s="165"/>
      <c r="G1093" s="165"/>
      <c r="H1093" s="166"/>
      <c r="I1093" s="161"/>
      <c r="J1093" s="167"/>
      <c r="K1093" s="168"/>
      <c r="L1093" s="33"/>
      <c r="M1093" s="169"/>
      <c r="N1093" s="169"/>
    </row>
    <row r="1094" s="26" customFormat="1" ht="15" customHeight="1">
      <c r="A1094" s="33"/>
      <c r="B1094" s="33"/>
      <c r="C1094" s="33"/>
      <c r="D1094" s="33"/>
      <c r="E1094" s="33"/>
      <c r="F1094" s="165"/>
      <c r="G1094" s="165"/>
      <c r="H1094" s="166"/>
      <c r="I1094" s="161"/>
      <c r="J1094" s="167"/>
      <c r="K1094" s="168"/>
      <c r="L1094" s="33"/>
      <c r="M1094" s="169"/>
      <c r="N1094" s="169"/>
    </row>
    <row r="1095" s="26" customFormat="1" ht="15" customHeight="1">
      <c r="A1095" s="33"/>
      <c r="B1095" s="33"/>
      <c r="C1095" s="33"/>
      <c r="D1095" s="33"/>
      <c r="E1095" s="33"/>
      <c r="F1095" s="165"/>
      <c r="G1095" s="165"/>
      <c r="H1095" s="166"/>
      <c r="I1095" s="161"/>
      <c r="J1095" s="167"/>
      <c r="K1095" s="168"/>
      <c r="L1095" s="33"/>
      <c r="M1095" s="169"/>
      <c r="N1095" s="169"/>
    </row>
    <row r="1096" s="26" customFormat="1" ht="15" customHeight="1">
      <c r="A1096" s="33"/>
      <c r="B1096" s="33"/>
      <c r="C1096" s="33"/>
      <c r="D1096" s="33"/>
      <c r="E1096" s="33"/>
      <c r="F1096" s="165"/>
      <c r="G1096" s="165"/>
      <c r="H1096" s="166"/>
      <c r="I1096" s="161"/>
      <c r="J1096" s="167"/>
      <c r="K1096" s="168"/>
      <c r="L1096" s="33"/>
      <c r="M1096" s="169"/>
      <c r="N1096" s="169"/>
    </row>
    <row r="1097" s="26" customFormat="1" ht="15" customHeight="1">
      <c r="A1097" s="33"/>
      <c r="B1097" s="33"/>
      <c r="C1097" s="33"/>
      <c r="D1097" s="33"/>
      <c r="E1097" s="33"/>
      <c r="F1097" s="165"/>
      <c r="G1097" s="165"/>
      <c r="H1097" s="166"/>
      <c r="I1097" s="161"/>
      <c r="J1097" s="167"/>
      <c r="K1097" s="168"/>
      <c r="L1097" s="33"/>
      <c r="M1097" s="169"/>
      <c r="N1097" s="169"/>
    </row>
    <row r="1098" s="26" customFormat="1" ht="15" customHeight="1">
      <c r="A1098" s="33"/>
      <c r="B1098" s="33"/>
      <c r="C1098" s="33"/>
      <c r="D1098" s="33"/>
      <c r="E1098" s="33"/>
      <c r="F1098" s="165"/>
      <c r="G1098" s="165"/>
      <c r="H1098" s="166"/>
      <c r="I1098" s="161"/>
      <c r="J1098" s="167"/>
      <c r="K1098" s="168"/>
      <c r="L1098" s="33"/>
      <c r="M1098" s="169"/>
      <c r="N1098" s="169"/>
    </row>
    <row r="1099" s="26" customFormat="1" ht="15" customHeight="1">
      <c r="A1099" s="33"/>
      <c r="B1099" s="33"/>
      <c r="C1099" s="33"/>
      <c r="D1099" s="33"/>
      <c r="E1099" s="33"/>
      <c r="F1099" s="165"/>
      <c r="G1099" s="165"/>
      <c r="H1099" s="166"/>
      <c r="I1099" s="161"/>
      <c r="J1099" s="167"/>
      <c r="K1099" s="168"/>
      <c r="L1099" s="33"/>
      <c r="M1099" s="169"/>
      <c r="N1099" s="169"/>
    </row>
    <row r="1100" s="26" customFormat="1" ht="15" customHeight="1">
      <c r="A1100" s="33"/>
      <c r="B1100" s="33"/>
      <c r="C1100" s="33"/>
      <c r="D1100" s="33"/>
      <c r="E1100" s="33"/>
      <c r="F1100" s="165"/>
      <c r="G1100" s="165"/>
      <c r="H1100" s="166"/>
      <c r="I1100" s="161"/>
      <c r="J1100" s="167"/>
      <c r="K1100" s="168"/>
      <c r="L1100" s="33"/>
      <c r="M1100" s="169"/>
      <c r="N1100" s="169"/>
    </row>
    <row r="1101" s="26" customFormat="1" ht="15" customHeight="1">
      <c r="A1101" s="33"/>
      <c r="B1101" s="33"/>
      <c r="C1101" s="33"/>
      <c r="D1101" s="33"/>
      <c r="E1101" s="33"/>
      <c r="F1101" s="165"/>
      <c r="G1101" s="165"/>
      <c r="H1101" s="166"/>
      <c r="I1101" s="161"/>
      <c r="J1101" s="167"/>
      <c r="K1101" s="168"/>
      <c r="L1101" s="33"/>
      <c r="M1101" s="169"/>
      <c r="N1101" s="169"/>
    </row>
    <row r="1102" s="26" customFormat="1" ht="15" customHeight="1">
      <c r="A1102" s="33"/>
      <c r="B1102" s="33"/>
      <c r="C1102" s="33"/>
      <c r="D1102" s="33"/>
      <c r="E1102" s="33"/>
      <c r="F1102" s="165"/>
      <c r="G1102" s="165"/>
      <c r="H1102" s="166"/>
      <c r="I1102" s="161"/>
      <c r="J1102" s="167"/>
      <c r="K1102" s="168"/>
      <c r="L1102" s="33"/>
      <c r="M1102" s="169"/>
      <c r="N1102" s="169"/>
    </row>
    <row r="1103" s="26" customFormat="1" ht="15" customHeight="1">
      <c r="A1103" s="33"/>
      <c r="B1103" s="33"/>
      <c r="C1103" s="33"/>
      <c r="D1103" s="33"/>
      <c r="E1103" s="33"/>
      <c r="F1103" s="165"/>
      <c r="G1103" s="165"/>
      <c r="H1103" s="166"/>
      <c r="I1103" s="161"/>
      <c r="J1103" s="167"/>
      <c r="K1103" s="168"/>
      <c r="L1103" s="33"/>
      <c r="M1103" s="169"/>
      <c r="N1103" s="169"/>
    </row>
    <row r="1104" s="26" customFormat="1" ht="15" customHeight="1">
      <c r="A1104" s="33"/>
      <c r="B1104" s="33"/>
      <c r="C1104" s="33"/>
      <c r="D1104" s="33"/>
      <c r="E1104" s="33"/>
      <c r="F1104" s="165"/>
      <c r="G1104" s="165"/>
      <c r="H1104" s="166"/>
      <c r="I1104" s="161"/>
      <c r="J1104" s="167"/>
      <c r="K1104" s="168"/>
      <c r="L1104" s="33"/>
      <c r="M1104" s="169"/>
      <c r="N1104" s="169"/>
    </row>
    <row r="1105" s="26" customFormat="1" ht="15" customHeight="1">
      <c r="A1105" s="33"/>
      <c r="B1105" s="33"/>
      <c r="C1105" s="33"/>
      <c r="D1105" s="33"/>
      <c r="E1105" s="33"/>
      <c r="F1105" s="165"/>
      <c r="G1105" s="165"/>
      <c r="H1105" s="166"/>
      <c r="I1105" s="161"/>
      <c r="J1105" s="167"/>
      <c r="K1105" s="168"/>
      <c r="L1105" s="33"/>
      <c r="M1105" s="169"/>
      <c r="N1105" s="169"/>
    </row>
    <row r="1106" s="26" customFormat="1" ht="15" customHeight="1">
      <c r="A1106" s="33"/>
      <c r="B1106" s="33"/>
      <c r="C1106" s="33"/>
      <c r="D1106" s="33"/>
      <c r="E1106" s="33"/>
      <c r="F1106" s="165"/>
      <c r="G1106" s="165"/>
      <c r="H1106" s="166"/>
      <c r="I1106" s="161"/>
      <c r="J1106" s="167"/>
      <c r="K1106" s="168"/>
      <c r="L1106" s="33"/>
      <c r="M1106" s="169"/>
      <c r="N1106" s="169"/>
    </row>
    <row r="1107" s="26" customFormat="1" ht="15" customHeight="1">
      <c r="A1107" s="33"/>
      <c r="B1107" s="33"/>
      <c r="C1107" s="33"/>
      <c r="D1107" s="33"/>
      <c r="E1107" s="33"/>
      <c r="F1107" s="165"/>
      <c r="G1107" s="165"/>
      <c r="H1107" s="166"/>
      <c r="I1107" s="161"/>
      <c r="J1107" s="167"/>
      <c r="K1107" s="168"/>
      <c r="L1107" s="33"/>
      <c r="M1107" s="169"/>
      <c r="N1107" s="169"/>
    </row>
    <row r="1108" s="26" customFormat="1" ht="15" customHeight="1">
      <c r="A1108" s="33"/>
      <c r="B1108" s="33"/>
      <c r="C1108" s="33"/>
      <c r="D1108" s="33"/>
      <c r="E1108" s="33"/>
      <c r="F1108" s="165"/>
      <c r="G1108" s="165"/>
      <c r="H1108" s="166"/>
      <c r="I1108" s="161"/>
      <c r="J1108" s="167"/>
      <c r="K1108" s="168"/>
      <c r="L1108" s="33"/>
      <c r="M1108" s="169"/>
      <c r="N1108" s="169"/>
    </row>
    <row r="1109" s="26" customFormat="1" ht="15" customHeight="1">
      <c r="A1109" s="33"/>
      <c r="B1109" s="33"/>
      <c r="C1109" s="33"/>
      <c r="D1109" s="33"/>
      <c r="E1109" s="33"/>
      <c r="F1109" s="165"/>
      <c r="G1109" s="165"/>
      <c r="H1109" s="166"/>
      <c r="I1109" s="161"/>
      <c r="J1109" s="167"/>
      <c r="K1109" s="168"/>
      <c r="L1109" s="33"/>
      <c r="M1109" s="169"/>
      <c r="N1109" s="169"/>
    </row>
    <row r="1110" s="26" customFormat="1" ht="15" customHeight="1">
      <c r="A1110" s="33"/>
      <c r="B1110" s="33"/>
      <c r="C1110" s="33"/>
      <c r="D1110" s="33"/>
      <c r="E1110" s="33"/>
      <c r="F1110" s="165"/>
      <c r="G1110" s="165"/>
      <c r="H1110" s="166"/>
      <c r="I1110" s="161"/>
      <c r="J1110" s="167"/>
      <c r="K1110" s="168"/>
      <c r="L1110" s="33"/>
      <c r="M1110" s="169"/>
      <c r="N1110" s="169"/>
    </row>
    <row r="1111" s="26" customFormat="1" ht="15" customHeight="1">
      <c r="A1111" s="33"/>
      <c r="B1111" s="33"/>
      <c r="C1111" s="33"/>
      <c r="D1111" s="33"/>
      <c r="E1111" s="33"/>
      <c r="F1111" s="165"/>
      <c r="G1111" s="165"/>
      <c r="H1111" s="166"/>
      <c r="I1111" s="161"/>
      <c r="J1111" s="167"/>
      <c r="K1111" s="168"/>
      <c r="L1111" s="33"/>
      <c r="M1111" s="169"/>
      <c r="N1111" s="169"/>
    </row>
    <row r="1112" s="26" customFormat="1" ht="15" customHeight="1">
      <c r="A1112" s="33"/>
      <c r="B1112" s="33"/>
      <c r="C1112" s="33"/>
      <c r="D1112" s="33"/>
      <c r="E1112" s="33"/>
      <c r="F1112" s="165"/>
      <c r="G1112" s="165"/>
      <c r="H1112" s="166"/>
      <c r="I1112" s="161"/>
      <c r="J1112" s="167"/>
      <c r="K1112" s="168"/>
      <c r="L1112" s="33"/>
      <c r="M1112" s="169"/>
      <c r="N1112" s="169"/>
    </row>
    <row r="1113" s="26" customFormat="1" ht="15" customHeight="1">
      <c r="A1113" s="33"/>
      <c r="B1113" s="33"/>
      <c r="C1113" s="33"/>
      <c r="D1113" s="33"/>
      <c r="E1113" s="33"/>
      <c r="F1113" s="165"/>
      <c r="G1113" s="165"/>
      <c r="H1113" s="166"/>
      <c r="I1113" s="161"/>
      <c r="J1113" s="167"/>
      <c r="K1113" s="168"/>
      <c r="L1113" s="33"/>
      <c r="M1113" s="169"/>
      <c r="N1113" s="169"/>
    </row>
    <row r="1114" s="26" customFormat="1" ht="15" customHeight="1">
      <c r="A1114" s="33"/>
      <c r="B1114" s="33"/>
      <c r="C1114" s="33"/>
      <c r="D1114" s="33"/>
      <c r="E1114" s="33"/>
      <c r="F1114" s="165"/>
      <c r="G1114" s="165"/>
      <c r="H1114" s="166"/>
      <c r="I1114" s="161"/>
      <c r="J1114" s="167"/>
      <c r="K1114" s="168"/>
      <c r="L1114" s="33"/>
      <c r="M1114" s="169"/>
      <c r="N1114" s="169"/>
    </row>
    <row r="1115" s="26" customFormat="1" ht="15" customHeight="1">
      <c r="A1115" s="33"/>
      <c r="B1115" s="33"/>
      <c r="C1115" s="33"/>
      <c r="D1115" s="33"/>
      <c r="E1115" s="33"/>
      <c r="F1115" s="165"/>
      <c r="G1115" s="165"/>
      <c r="H1115" s="166"/>
      <c r="I1115" s="161"/>
      <c r="J1115" s="167"/>
      <c r="K1115" s="168"/>
      <c r="L1115" s="33"/>
      <c r="M1115" s="169"/>
      <c r="N1115" s="169"/>
    </row>
    <row r="1116" s="26" customFormat="1" ht="15" customHeight="1">
      <c r="A1116" s="33"/>
      <c r="B1116" s="33"/>
      <c r="C1116" s="33"/>
      <c r="D1116" s="33"/>
      <c r="E1116" s="33"/>
      <c r="F1116" s="165"/>
      <c r="G1116" s="165"/>
      <c r="H1116" s="166"/>
      <c r="I1116" s="161"/>
      <c r="J1116" s="167"/>
      <c r="K1116" s="168"/>
      <c r="L1116" s="33"/>
      <c r="M1116" s="169"/>
      <c r="N1116" s="169"/>
    </row>
    <row r="1117" s="26" customFormat="1" ht="15" customHeight="1">
      <c r="A1117" s="33"/>
      <c r="B1117" s="33"/>
      <c r="C1117" s="33"/>
      <c r="D1117" s="33"/>
      <c r="E1117" s="33"/>
      <c r="F1117" s="165"/>
      <c r="G1117" s="165"/>
      <c r="H1117" s="166"/>
      <c r="I1117" s="161"/>
      <c r="J1117" s="167"/>
      <c r="K1117" s="168"/>
      <c r="L1117" s="33"/>
      <c r="M1117" s="169"/>
      <c r="N1117" s="169"/>
    </row>
    <row r="1118" s="26" customFormat="1" ht="15" customHeight="1">
      <c r="A1118" s="33"/>
      <c r="B1118" s="33"/>
      <c r="C1118" s="33"/>
      <c r="D1118" s="33"/>
      <c r="E1118" s="33"/>
      <c r="F1118" s="165"/>
      <c r="G1118" s="165"/>
      <c r="H1118" s="166"/>
      <c r="I1118" s="161"/>
      <c r="J1118" s="167"/>
      <c r="K1118" s="168"/>
      <c r="L1118" s="33"/>
      <c r="M1118" s="169"/>
      <c r="N1118" s="169"/>
    </row>
    <row r="1119" s="26" customFormat="1" ht="15" customHeight="1">
      <c r="A1119" s="33"/>
      <c r="B1119" s="33"/>
      <c r="C1119" s="33"/>
      <c r="D1119" s="33"/>
      <c r="E1119" s="33"/>
      <c r="F1119" s="165"/>
      <c r="G1119" s="165"/>
      <c r="H1119" s="166"/>
      <c r="I1119" s="161"/>
      <c r="J1119" s="167"/>
      <c r="K1119" s="168"/>
      <c r="L1119" s="33"/>
      <c r="M1119" s="169"/>
      <c r="N1119" s="169"/>
    </row>
    <row r="1120" s="26" customFormat="1" ht="15" customHeight="1">
      <c r="A1120" s="33"/>
      <c r="B1120" s="33"/>
      <c r="C1120" s="33"/>
      <c r="D1120" s="33"/>
      <c r="E1120" s="33"/>
      <c r="F1120" s="165"/>
      <c r="G1120" s="165"/>
      <c r="H1120" s="166"/>
      <c r="I1120" s="161"/>
      <c r="J1120" s="167"/>
      <c r="K1120" s="168"/>
      <c r="L1120" s="33"/>
      <c r="M1120" s="169"/>
      <c r="N1120" s="169"/>
    </row>
    <row r="1121" s="26" customFormat="1" ht="15" customHeight="1">
      <c r="A1121" s="33"/>
      <c r="B1121" s="33"/>
      <c r="C1121" s="33"/>
      <c r="D1121" s="33"/>
      <c r="E1121" s="33"/>
      <c r="F1121" s="165"/>
      <c r="G1121" s="165"/>
      <c r="H1121" s="166"/>
      <c r="I1121" s="161"/>
      <c r="J1121" s="167"/>
      <c r="K1121" s="168"/>
      <c r="L1121" s="33"/>
      <c r="M1121" s="169"/>
      <c r="N1121" s="169"/>
    </row>
    <row r="1122" s="26" customFormat="1" ht="15" customHeight="1">
      <c r="A1122" s="33"/>
      <c r="B1122" s="33"/>
      <c r="C1122" s="33"/>
      <c r="D1122" s="33"/>
      <c r="E1122" s="33"/>
      <c r="F1122" s="165"/>
      <c r="G1122" s="165"/>
      <c r="H1122" s="166"/>
      <c r="I1122" s="161"/>
      <c r="J1122" s="167"/>
      <c r="K1122" s="168"/>
      <c r="L1122" s="33"/>
      <c r="M1122" s="169"/>
      <c r="N1122" s="169"/>
    </row>
    <row r="1123" s="26" customFormat="1" ht="15" customHeight="1">
      <c r="A1123" s="33"/>
      <c r="B1123" s="33"/>
      <c r="C1123" s="33"/>
      <c r="D1123" s="33"/>
      <c r="E1123" s="33"/>
      <c r="F1123" s="165"/>
      <c r="G1123" s="165"/>
      <c r="H1123" s="166"/>
      <c r="I1123" s="161"/>
      <c r="J1123" s="167"/>
      <c r="K1123" s="168"/>
      <c r="L1123" s="33"/>
      <c r="M1123" s="169"/>
      <c r="N1123" s="169"/>
    </row>
    <row r="1124" s="26" customFormat="1" ht="15" customHeight="1">
      <c r="A1124" s="33"/>
      <c r="B1124" s="33"/>
      <c r="C1124" s="33"/>
      <c r="D1124" s="33"/>
      <c r="E1124" s="33"/>
      <c r="F1124" s="165"/>
      <c r="G1124" s="165"/>
      <c r="H1124" s="166"/>
      <c r="I1124" s="161"/>
      <c r="J1124" s="167"/>
      <c r="K1124" s="168"/>
      <c r="L1124" s="33"/>
      <c r="M1124" s="169"/>
      <c r="N1124" s="169"/>
    </row>
    <row r="1125" s="26" customFormat="1" ht="15" customHeight="1">
      <c r="A1125" s="33"/>
      <c r="B1125" s="33"/>
      <c r="C1125" s="33"/>
      <c r="D1125" s="33"/>
      <c r="E1125" s="33"/>
      <c r="F1125" s="165"/>
      <c r="G1125" s="165"/>
      <c r="H1125" s="166"/>
      <c r="I1125" s="161"/>
      <c r="J1125" s="167"/>
      <c r="K1125" s="168"/>
      <c r="L1125" s="33"/>
      <c r="M1125" s="169"/>
      <c r="N1125" s="169"/>
    </row>
    <row r="1126" s="26" customFormat="1" ht="15" customHeight="1">
      <c r="A1126" s="33"/>
      <c r="B1126" s="33"/>
      <c r="C1126" s="33"/>
      <c r="D1126" s="33"/>
      <c r="E1126" s="33"/>
      <c r="F1126" s="165"/>
      <c r="G1126" s="165"/>
      <c r="H1126" s="166"/>
      <c r="I1126" s="161"/>
      <c r="J1126" s="167"/>
      <c r="K1126" s="168"/>
      <c r="L1126" s="33"/>
      <c r="M1126" s="169"/>
      <c r="N1126" s="169"/>
    </row>
    <row r="1127" s="26" customFormat="1" ht="15" customHeight="1">
      <c r="A1127" s="33"/>
      <c r="B1127" s="33"/>
      <c r="C1127" s="33"/>
      <c r="D1127" s="33"/>
      <c r="E1127" s="33"/>
      <c r="F1127" s="165"/>
      <c r="G1127" s="165"/>
      <c r="H1127" s="166"/>
      <c r="I1127" s="161"/>
      <c r="J1127" s="167"/>
      <c r="K1127" s="168"/>
      <c r="L1127" s="33"/>
      <c r="M1127" s="169"/>
      <c r="N1127" s="169"/>
    </row>
    <row r="1128" s="26" customFormat="1" ht="15" customHeight="1">
      <c r="A1128" s="33"/>
      <c r="B1128" s="33"/>
      <c r="C1128" s="33"/>
      <c r="D1128" s="33"/>
      <c r="E1128" s="33"/>
      <c r="F1128" s="165"/>
      <c r="G1128" s="165"/>
      <c r="H1128" s="166"/>
      <c r="I1128" s="161"/>
      <c r="J1128" s="167"/>
      <c r="K1128" s="168"/>
      <c r="L1128" s="33"/>
      <c r="M1128" s="169"/>
      <c r="N1128" s="169"/>
    </row>
    <row r="1129" s="26" customFormat="1" ht="15" customHeight="1">
      <c r="A1129" s="33"/>
      <c r="B1129" s="33"/>
      <c r="C1129" s="33"/>
      <c r="D1129" s="33"/>
      <c r="E1129" s="33"/>
      <c r="F1129" s="165"/>
      <c r="G1129" s="165"/>
      <c r="H1129" s="166"/>
      <c r="I1129" s="161"/>
      <c r="J1129" s="167"/>
      <c r="K1129" s="168"/>
      <c r="L1129" s="33"/>
      <c r="M1129" s="169"/>
      <c r="N1129" s="169"/>
    </row>
    <row r="1130" s="26" customFormat="1" ht="15" customHeight="1">
      <c r="A1130" s="33"/>
      <c r="B1130" s="33"/>
      <c r="C1130" s="33"/>
      <c r="D1130" s="33"/>
      <c r="E1130" s="33"/>
      <c r="F1130" s="165"/>
      <c r="G1130" s="165"/>
      <c r="H1130" s="166"/>
      <c r="I1130" s="161"/>
      <c r="J1130" s="167"/>
      <c r="K1130" s="168"/>
      <c r="L1130" s="33"/>
      <c r="M1130" s="169"/>
      <c r="N1130" s="169"/>
    </row>
    <row r="1131" s="26" customFormat="1" ht="15" customHeight="1">
      <c r="A1131" s="33"/>
      <c r="B1131" s="33"/>
      <c r="C1131" s="33"/>
      <c r="D1131" s="33"/>
      <c r="E1131" s="33"/>
      <c r="F1131" s="165"/>
      <c r="G1131" s="165"/>
      <c r="H1131" s="166"/>
      <c r="I1131" s="161"/>
      <c r="J1131" s="167"/>
      <c r="K1131" s="168"/>
      <c r="L1131" s="33"/>
      <c r="M1131" s="169"/>
      <c r="N1131" s="169"/>
    </row>
    <row r="1132" s="26" customFormat="1" ht="15" customHeight="1">
      <c r="A1132" s="33"/>
      <c r="B1132" s="33"/>
      <c r="C1132" s="33"/>
      <c r="D1132" s="33"/>
      <c r="E1132" s="33"/>
      <c r="F1132" s="165"/>
      <c r="G1132" s="165"/>
      <c r="H1132" s="166"/>
      <c r="I1132" s="161"/>
      <c r="J1132" s="167"/>
      <c r="K1132" s="168"/>
      <c r="L1132" s="33"/>
      <c r="M1132" s="169"/>
      <c r="N1132" s="169"/>
    </row>
    <row r="1133" s="26" customFormat="1" ht="15" customHeight="1">
      <c r="A1133" s="33"/>
      <c r="B1133" s="33"/>
      <c r="C1133" s="33"/>
      <c r="D1133" s="33"/>
      <c r="E1133" s="33"/>
      <c r="F1133" s="165"/>
      <c r="G1133" s="165"/>
      <c r="H1133" s="166"/>
      <c r="I1133" s="161"/>
      <c r="J1133" s="167"/>
      <c r="K1133" s="168"/>
      <c r="L1133" s="33"/>
      <c r="M1133" s="169"/>
      <c r="N1133" s="169"/>
    </row>
    <row r="1134" s="26" customFormat="1" ht="15" customHeight="1">
      <c r="A1134" s="33"/>
      <c r="B1134" s="33"/>
      <c r="C1134" s="33"/>
      <c r="D1134" s="33"/>
      <c r="E1134" s="33"/>
      <c r="F1134" s="165"/>
      <c r="G1134" s="165"/>
      <c r="H1134" s="166"/>
      <c r="I1134" s="161"/>
      <c r="J1134" s="167"/>
      <c r="K1134" s="168"/>
      <c r="L1134" s="33"/>
      <c r="M1134" s="169"/>
      <c r="N1134" s="169"/>
    </row>
    <row r="1135" s="26" customFormat="1" ht="15" customHeight="1">
      <c r="A1135" s="33"/>
      <c r="B1135" s="33"/>
      <c r="C1135" s="33"/>
      <c r="D1135" s="33"/>
      <c r="E1135" s="33"/>
      <c r="F1135" s="165"/>
      <c r="G1135" s="165"/>
      <c r="H1135" s="166"/>
      <c r="I1135" s="161"/>
      <c r="J1135" s="167"/>
      <c r="K1135" s="168"/>
      <c r="L1135" s="33"/>
      <c r="M1135" s="169"/>
      <c r="N1135" s="169"/>
    </row>
    <row r="1136" s="26" customFormat="1" ht="15" customHeight="1">
      <c r="A1136" s="33"/>
      <c r="B1136" s="33"/>
      <c r="C1136" s="33"/>
      <c r="D1136" s="33"/>
      <c r="E1136" s="33"/>
      <c r="F1136" s="165"/>
      <c r="G1136" s="165"/>
      <c r="H1136" s="166"/>
      <c r="I1136" s="161"/>
      <c r="J1136" s="167"/>
      <c r="K1136" s="168"/>
      <c r="L1136" s="33"/>
      <c r="M1136" s="169"/>
      <c r="N1136" s="169"/>
    </row>
    <row r="1137" s="26" customFormat="1" ht="15" customHeight="1">
      <c r="A1137" s="33"/>
      <c r="B1137" s="33"/>
      <c r="C1137" s="33"/>
      <c r="D1137" s="33"/>
      <c r="E1137" s="33"/>
      <c r="F1137" s="165"/>
      <c r="G1137" s="165"/>
      <c r="H1137" s="166"/>
      <c r="I1137" s="161"/>
      <c r="J1137" s="167"/>
      <c r="K1137" s="168"/>
      <c r="L1137" s="33"/>
      <c r="M1137" s="169"/>
      <c r="N1137" s="169"/>
    </row>
    <row r="1138" s="26" customFormat="1" ht="15" customHeight="1">
      <c r="A1138" s="33"/>
      <c r="B1138" s="33"/>
      <c r="C1138" s="33"/>
      <c r="D1138" s="33"/>
      <c r="E1138" s="33"/>
      <c r="F1138" s="165"/>
      <c r="G1138" s="165"/>
      <c r="H1138" s="166"/>
      <c r="I1138" s="161"/>
      <c r="J1138" s="167"/>
      <c r="K1138" s="168"/>
      <c r="L1138" s="33"/>
      <c r="M1138" s="169"/>
      <c r="N1138" s="169"/>
    </row>
    <row r="1139" s="26" customFormat="1" ht="15" customHeight="1">
      <c r="A1139" s="33"/>
      <c r="B1139" s="33"/>
      <c r="C1139" s="33"/>
      <c r="D1139" s="33"/>
      <c r="E1139" s="33"/>
      <c r="F1139" s="165"/>
      <c r="G1139" s="165"/>
      <c r="H1139" s="166"/>
      <c r="I1139" s="161"/>
      <c r="J1139" s="167"/>
      <c r="K1139" s="168"/>
      <c r="L1139" s="33"/>
      <c r="M1139" s="169"/>
      <c r="N1139" s="169"/>
    </row>
    <row r="1140" s="26" customFormat="1" ht="15" customHeight="1">
      <c r="A1140" s="33"/>
      <c r="B1140" s="33"/>
      <c r="C1140" s="33"/>
      <c r="D1140" s="33"/>
      <c r="E1140" s="33"/>
      <c r="F1140" s="165"/>
      <c r="G1140" s="165"/>
      <c r="H1140" s="166"/>
      <c r="I1140" s="161"/>
      <c r="J1140" s="167"/>
      <c r="K1140" s="168"/>
      <c r="L1140" s="33"/>
      <c r="M1140" s="169"/>
      <c r="N1140" s="169"/>
    </row>
    <row r="1141" s="26" customFormat="1" ht="15" customHeight="1">
      <c r="A1141" s="33"/>
      <c r="B1141" s="33"/>
      <c r="C1141" s="33"/>
      <c r="D1141" s="33"/>
      <c r="E1141" s="33"/>
      <c r="F1141" s="165"/>
      <c r="G1141" s="165"/>
      <c r="H1141" s="166"/>
      <c r="I1141" s="161"/>
      <c r="J1141" s="167"/>
      <c r="K1141" s="168"/>
      <c r="L1141" s="33"/>
      <c r="M1141" s="169"/>
      <c r="N1141" s="169"/>
    </row>
    <row r="1142" s="26" customFormat="1" ht="15" customHeight="1">
      <c r="A1142" s="33"/>
      <c r="B1142" s="33"/>
      <c r="C1142" s="33"/>
      <c r="D1142" s="33"/>
      <c r="E1142" s="33"/>
      <c r="F1142" s="165"/>
      <c r="G1142" s="165"/>
      <c r="H1142" s="166"/>
      <c r="I1142" s="161"/>
      <c r="J1142" s="167"/>
      <c r="K1142" s="168"/>
      <c r="L1142" s="33"/>
      <c r="M1142" s="169"/>
      <c r="N1142" s="169"/>
    </row>
    <row r="1143" s="26" customFormat="1" ht="15" customHeight="1">
      <c r="A1143" s="33"/>
      <c r="B1143" s="33"/>
      <c r="C1143" s="33"/>
      <c r="D1143" s="33"/>
      <c r="E1143" s="33"/>
      <c r="F1143" s="165"/>
      <c r="G1143" s="165"/>
      <c r="H1143" s="166"/>
      <c r="I1143" s="161"/>
      <c r="J1143" s="167"/>
      <c r="K1143" s="168"/>
      <c r="L1143" s="33"/>
      <c r="M1143" s="169"/>
      <c r="N1143" s="169"/>
    </row>
    <row r="1144" s="26" customFormat="1" ht="15" customHeight="1">
      <c r="A1144" s="33"/>
      <c r="B1144" s="33"/>
      <c r="C1144" s="33"/>
      <c r="D1144" s="33"/>
      <c r="E1144" s="33"/>
      <c r="F1144" s="165"/>
      <c r="G1144" s="165"/>
      <c r="H1144" s="166"/>
      <c r="I1144" s="161"/>
      <c r="J1144" s="167"/>
      <c r="K1144" s="168"/>
      <c r="L1144" s="33"/>
      <c r="M1144" s="169"/>
      <c r="N1144" s="169"/>
    </row>
    <row r="1145" s="26" customFormat="1" ht="15" customHeight="1">
      <c r="A1145" s="33"/>
      <c r="B1145" s="33"/>
      <c r="C1145" s="33"/>
      <c r="D1145" s="33"/>
      <c r="E1145" s="33"/>
      <c r="F1145" s="165"/>
      <c r="G1145" s="165"/>
      <c r="H1145" s="166"/>
      <c r="I1145" s="161"/>
      <c r="J1145" s="167"/>
      <c r="K1145" s="168"/>
      <c r="L1145" s="33"/>
      <c r="M1145" s="169"/>
      <c r="N1145" s="169"/>
    </row>
    <row r="1146" s="26" customFormat="1" ht="15" customHeight="1">
      <c r="A1146" s="33"/>
      <c r="B1146" s="33"/>
      <c r="C1146" s="33"/>
      <c r="D1146" s="33"/>
      <c r="E1146" s="33"/>
      <c r="F1146" s="165"/>
      <c r="G1146" s="165"/>
      <c r="H1146" s="166"/>
      <c r="I1146" s="161"/>
      <c r="J1146" s="167"/>
      <c r="K1146" s="168"/>
      <c r="L1146" s="33"/>
      <c r="M1146" s="169"/>
      <c r="N1146" s="169"/>
    </row>
    <row r="1147" s="26" customFormat="1" ht="15" customHeight="1">
      <c r="A1147" s="33"/>
      <c r="B1147" s="33"/>
      <c r="C1147" s="33"/>
      <c r="D1147" s="33"/>
      <c r="E1147" s="33"/>
      <c r="F1147" s="165"/>
      <c r="G1147" s="165"/>
      <c r="H1147" s="166"/>
      <c r="I1147" s="161"/>
      <c r="J1147" s="167"/>
      <c r="K1147" s="168"/>
      <c r="L1147" s="33"/>
      <c r="M1147" s="169"/>
      <c r="N1147" s="169"/>
    </row>
    <row r="1148" s="26" customFormat="1" ht="15" customHeight="1">
      <c r="A1148" s="33"/>
      <c r="B1148" s="33"/>
      <c r="C1148" s="33"/>
      <c r="D1148" s="33"/>
      <c r="E1148" s="33"/>
      <c r="F1148" s="165"/>
      <c r="G1148" s="165"/>
      <c r="H1148" s="166"/>
      <c r="I1148" s="161"/>
      <c r="J1148" s="167"/>
      <c r="K1148" s="168"/>
      <c r="L1148" s="33"/>
      <c r="M1148" s="169"/>
      <c r="N1148" s="169"/>
    </row>
    <row r="1149" s="26" customFormat="1" ht="15" customHeight="1">
      <c r="A1149" s="33"/>
      <c r="B1149" s="33"/>
      <c r="C1149" s="33"/>
      <c r="D1149" s="33"/>
      <c r="E1149" s="33"/>
      <c r="F1149" s="165"/>
      <c r="G1149" s="165"/>
      <c r="H1149" s="166"/>
      <c r="I1149" s="161"/>
      <c r="J1149" s="167"/>
      <c r="K1149" s="168"/>
      <c r="L1149" s="33"/>
      <c r="M1149" s="169"/>
      <c r="N1149" s="169"/>
    </row>
    <row r="1150" s="26" customFormat="1" ht="15" customHeight="1">
      <c r="A1150" s="33"/>
      <c r="B1150" s="33"/>
      <c r="C1150" s="33"/>
      <c r="D1150" s="33"/>
      <c r="E1150" s="33"/>
      <c r="F1150" s="165"/>
      <c r="G1150" s="165"/>
      <c r="H1150" s="166"/>
      <c r="I1150" s="161"/>
      <c r="J1150" s="167"/>
      <c r="K1150" s="168"/>
      <c r="L1150" s="33"/>
      <c r="M1150" s="169"/>
      <c r="N1150" s="169"/>
    </row>
    <row r="1151" s="26" customFormat="1" ht="15" customHeight="1">
      <c r="A1151" s="33"/>
      <c r="B1151" s="33"/>
      <c r="C1151" s="33"/>
      <c r="D1151" s="33"/>
      <c r="E1151" s="33"/>
      <c r="F1151" s="165"/>
      <c r="G1151" s="165"/>
      <c r="H1151" s="166"/>
      <c r="I1151" s="161"/>
      <c r="J1151" s="167"/>
      <c r="K1151" s="168"/>
      <c r="L1151" s="33"/>
      <c r="M1151" s="169"/>
      <c r="N1151" s="169"/>
    </row>
    <row r="1152" s="26" customFormat="1" ht="15" customHeight="1">
      <c r="A1152" s="33"/>
      <c r="B1152" s="33"/>
      <c r="C1152" s="33"/>
      <c r="D1152" s="33"/>
      <c r="E1152" s="33"/>
      <c r="F1152" s="165"/>
      <c r="G1152" s="165"/>
      <c r="H1152" s="166"/>
      <c r="I1152" s="161"/>
      <c r="J1152" s="167"/>
      <c r="K1152" s="168"/>
      <c r="L1152" s="33"/>
      <c r="M1152" s="169"/>
      <c r="N1152" s="169"/>
    </row>
    <row r="1153" s="26" customFormat="1" ht="15" customHeight="1">
      <c r="A1153" s="33"/>
      <c r="B1153" s="33"/>
      <c r="C1153" s="33"/>
      <c r="D1153" s="33"/>
      <c r="E1153" s="33"/>
      <c r="F1153" s="165"/>
      <c r="G1153" s="165"/>
      <c r="H1153" s="166"/>
      <c r="I1153" s="161"/>
      <c r="J1153" s="167"/>
      <c r="K1153" s="168"/>
      <c r="L1153" s="33"/>
      <c r="M1153" s="169"/>
      <c r="N1153" s="169"/>
    </row>
    <row r="1154" s="26" customFormat="1" ht="15" customHeight="1">
      <c r="A1154" s="33"/>
      <c r="B1154" s="33"/>
      <c r="C1154" s="33"/>
      <c r="D1154" s="33"/>
      <c r="E1154" s="33"/>
      <c r="F1154" s="165"/>
      <c r="G1154" s="165"/>
      <c r="H1154" s="166"/>
      <c r="I1154" s="161"/>
      <c r="J1154" s="167"/>
      <c r="K1154" s="168"/>
      <c r="L1154" s="33"/>
      <c r="M1154" s="169"/>
      <c r="N1154" s="169"/>
    </row>
    <row r="1155" s="26" customFormat="1" ht="15" customHeight="1">
      <c r="A1155" s="33"/>
      <c r="B1155" s="33"/>
      <c r="C1155" s="33"/>
      <c r="D1155" s="33"/>
      <c r="E1155" s="33"/>
      <c r="F1155" s="165"/>
      <c r="G1155" s="165"/>
      <c r="H1155" s="166"/>
      <c r="I1155" s="161"/>
      <c r="J1155" s="167"/>
      <c r="K1155" s="168"/>
      <c r="L1155" s="33"/>
      <c r="M1155" s="169"/>
      <c r="N1155" s="169"/>
    </row>
    <row r="1156" s="26" customFormat="1" ht="15" customHeight="1">
      <c r="A1156" s="33"/>
      <c r="B1156" s="33"/>
      <c r="C1156" s="33"/>
      <c r="D1156" s="33"/>
      <c r="E1156" s="33"/>
      <c r="F1156" s="165"/>
      <c r="G1156" s="165"/>
      <c r="H1156" s="166"/>
      <c r="I1156" s="161"/>
      <c r="J1156" s="167"/>
      <c r="K1156" s="168"/>
      <c r="L1156" s="33"/>
      <c r="M1156" s="169"/>
      <c r="N1156" s="169"/>
    </row>
    <row r="1157" s="26" customFormat="1" ht="15" customHeight="1">
      <c r="A1157" s="33"/>
      <c r="B1157" s="33"/>
      <c r="C1157" s="33"/>
      <c r="D1157" s="33"/>
      <c r="E1157" s="33"/>
      <c r="F1157" s="165"/>
      <c r="G1157" s="165"/>
      <c r="H1157" s="166"/>
      <c r="I1157" s="161"/>
      <c r="J1157" s="167"/>
      <c r="K1157" s="168"/>
      <c r="L1157" s="33"/>
      <c r="M1157" s="169"/>
      <c r="N1157" s="169"/>
    </row>
    <row r="1158" s="26" customFormat="1" ht="15" customHeight="1">
      <c r="A1158" s="33"/>
      <c r="B1158" s="33"/>
      <c r="C1158" s="33"/>
      <c r="D1158" s="33"/>
      <c r="E1158" s="33"/>
      <c r="F1158" s="165"/>
      <c r="G1158" s="165"/>
      <c r="H1158" s="166"/>
      <c r="I1158" s="161"/>
      <c r="J1158" s="167"/>
      <c r="K1158" s="168"/>
      <c r="L1158" s="33"/>
      <c r="M1158" s="169"/>
      <c r="N1158" s="169"/>
    </row>
    <row r="1159" s="26" customFormat="1" ht="15" customHeight="1">
      <c r="A1159" s="33"/>
      <c r="B1159" s="33"/>
      <c r="C1159" s="33"/>
      <c r="D1159" s="33"/>
      <c r="E1159" s="33"/>
      <c r="F1159" s="165"/>
      <c r="G1159" s="165"/>
      <c r="H1159" s="166"/>
      <c r="I1159" s="161"/>
      <c r="J1159" s="167"/>
      <c r="K1159" s="168"/>
      <c r="L1159" s="33"/>
      <c r="M1159" s="169"/>
      <c r="N1159" s="169"/>
    </row>
    <row r="1160" s="26" customFormat="1" ht="15" customHeight="1">
      <c r="A1160" s="33"/>
      <c r="B1160" s="33"/>
      <c r="C1160" s="33"/>
      <c r="D1160" s="33"/>
      <c r="E1160" s="33"/>
      <c r="F1160" s="165"/>
      <c r="G1160" s="165"/>
      <c r="H1160" s="166"/>
      <c r="I1160" s="161"/>
      <c r="J1160" s="167"/>
      <c r="K1160" s="168"/>
      <c r="L1160" s="33"/>
      <c r="M1160" s="169"/>
      <c r="N1160" s="169"/>
    </row>
    <row r="1161" s="26" customFormat="1" ht="15" customHeight="1">
      <c r="A1161" s="33"/>
      <c r="B1161" s="33"/>
      <c r="C1161" s="33"/>
      <c r="D1161" s="33"/>
      <c r="E1161" s="33"/>
      <c r="F1161" s="165"/>
      <c r="G1161" s="165"/>
      <c r="H1161" s="166"/>
      <c r="I1161" s="161"/>
      <c r="J1161" s="167"/>
      <c r="K1161" s="168"/>
      <c r="L1161" s="33"/>
      <c r="M1161" s="169"/>
      <c r="N1161" s="169"/>
    </row>
    <row r="1162" s="26" customFormat="1" ht="15" customHeight="1">
      <c r="A1162" s="33"/>
      <c r="B1162" s="33"/>
      <c r="C1162" s="33"/>
      <c r="D1162" s="33"/>
      <c r="E1162" s="33"/>
      <c r="F1162" s="165"/>
      <c r="G1162" s="165"/>
      <c r="H1162" s="166"/>
      <c r="I1162" s="161"/>
      <c r="J1162" s="167"/>
      <c r="K1162" s="168"/>
      <c r="L1162" s="33"/>
      <c r="M1162" s="169"/>
      <c r="N1162" s="169"/>
    </row>
    <row r="1163" s="26" customFormat="1" ht="15" customHeight="1">
      <c r="A1163" s="33"/>
      <c r="B1163" s="33"/>
      <c r="C1163" s="33"/>
      <c r="D1163" s="33"/>
      <c r="E1163" s="33"/>
      <c r="F1163" s="165"/>
      <c r="G1163" s="165"/>
      <c r="H1163" s="166"/>
      <c r="I1163" s="161"/>
      <c r="J1163" s="167"/>
      <c r="K1163" s="168"/>
      <c r="L1163" s="33"/>
      <c r="M1163" s="169"/>
      <c r="N1163" s="169"/>
    </row>
    <row r="1164" s="26" customFormat="1" ht="15" customHeight="1">
      <c r="A1164" s="33"/>
      <c r="B1164" s="33"/>
      <c r="C1164" s="33"/>
      <c r="D1164" s="33"/>
      <c r="E1164" s="33"/>
      <c r="F1164" s="165"/>
      <c r="G1164" s="165"/>
      <c r="H1164" s="166"/>
      <c r="I1164" s="161"/>
      <c r="J1164" s="167"/>
      <c r="K1164" s="168"/>
      <c r="L1164" s="33"/>
      <c r="M1164" s="169"/>
      <c r="N1164" s="169"/>
    </row>
    <row r="1165" s="26" customFormat="1" ht="15" customHeight="1">
      <c r="A1165" s="33"/>
      <c r="B1165" s="33"/>
      <c r="C1165" s="33"/>
      <c r="D1165" s="33"/>
      <c r="E1165" s="33"/>
      <c r="F1165" s="165"/>
      <c r="G1165" s="165"/>
      <c r="H1165" s="166"/>
      <c r="I1165" s="161"/>
      <c r="J1165" s="167"/>
      <c r="K1165" s="168"/>
      <c r="L1165" s="33"/>
      <c r="M1165" s="169"/>
      <c r="N1165" s="169"/>
    </row>
    <row r="1166" s="26" customFormat="1" ht="15" customHeight="1">
      <c r="A1166" s="33"/>
      <c r="B1166" s="33"/>
      <c r="C1166" s="33"/>
      <c r="D1166" s="33"/>
      <c r="E1166" s="33"/>
      <c r="F1166" s="165"/>
      <c r="G1166" s="165"/>
      <c r="H1166" s="166"/>
      <c r="I1166" s="161"/>
      <c r="J1166" s="167"/>
      <c r="K1166" s="168"/>
      <c r="L1166" s="33"/>
      <c r="M1166" s="169"/>
      <c r="N1166" s="169"/>
    </row>
    <row r="1167" s="26" customFormat="1" ht="15" customHeight="1">
      <c r="A1167" s="33"/>
      <c r="B1167" s="33"/>
      <c r="C1167" s="33"/>
      <c r="D1167" s="33"/>
      <c r="E1167" s="33"/>
      <c r="F1167" s="165"/>
      <c r="G1167" s="165"/>
      <c r="H1167" s="166"/>
      <c r="I1167" s="161"/>
      <c r="J1167" s="167"/>
      <c r="K1167" s="168"/>
      <c r="L1167" s="33"/>
      <c r="M1167" s="169"/>
      <c r="N1167" s="169"/>
    </row>
    <row r="1168" s="26" customFormat="1" ht="15" customHeight="1">
      <c r="A1168" s="33"/>
      <c r="B1168" s="33"/>
      <c r="C1168" s="33"/>
      <c r="D1168" s="33"/>
      <c r="E1168" s="33"/>
      <c r="F1168" s="165"/>
      <c r="G1168" s="165"/>
      <c r="H1168" s="166"/>
      <c r="I1168" s="161"/>
      <c r="J1168" s="167"/>
      <c r="K1168" s="168"/>
      <c r="L1168" s="33"/>
      <c r="M1168" s="169"/>
      <c r="N1168" s="169"/>
    </row>
    <row r="1169" s="26" customFormat="1" ht="15" customHeight="1">
      <c r="A1169" s="33"/>
      <c r="B1169" s="33"/>
      <c r="C1169" s="33"/>
      <c r="D1169" s="33"/>
      <c r="E1169" s="33"/>
      <c r="F1169" s="165"/>
      <c r="G1169" s="165"/>
      <c r="H1169" s="166"/>
      <c r="I1169" s="161"/>
      <c r="J1169" s="167"/>
      <c r="K1169" s="168"/>
      <c r="L1169" s="33"/>
      <c r="M1169" s="169"/>
      <c r="N1169" s="169"/>
    </row>
    <row r="1170" s="26" customFormat="1" ht="15" customHeight="1">
      <c r="A1170" s="33"/>
      <c r="B1170" s="33"/>
      <c r="C1170" s="33"/>
      <c r="D1170" s="33"/>
      <c r="E1170" s="33"/>
      <c r="F1170" s="165"/>
      <c r="G1170" s="165"/>
      <c r="H1170" s="166"/>
      <c r="I1170" s="161"/>
      <c r="J1170" s="167"/>
      <c r="K1170" s="168"/>
      <c r="L1170" s="33"/>
      <c r="M1170" s="169"/>
      <c r="N1170" s="169"/>
    </row>
    <row r="1171" s="26" customFormat="1" ht="15" customHeight="1">
      <c r="A1171" s="33"/>
      <c r="B1171" s="33"/>
      <c r="C1171" s="33"/>
      <c r="D1171" s="33"/>
      <c r="E1171" s="33"/>
      <c r="F1171" s="165"/>
      <c r="G1171" s="165"/>
      <c r="H1171" s="166"/>
      <c r="I1171" s="161"/>
      <c r="J1171" s="167"/>
      <c r="K1171" s="168"/>
      <c r="L1171" s="33"/>
      <c r="M1171" s="169"/>
      <c r="N1171" s="169"/>
    </row>
    <row r="1172" s="26" customFormat="1" ht="15" customHeight="1">
      <c r="A1172" s="33"/>
      <c r="B1172" s="33"/>
      <c r="C1172" s="33"/>
      <c r="D1172" s="33"/>
      <c r="E1172" s="33"/>
      <c r="F1172" s="165"/>
      <c r="G1172" s="165"/>
      <c r="H1172" s="166"/>
      <c r="I1172" s="161"/>
      <c r="J1172" s="167"/>
      <c r="K1172" s="168"/>
      <c r="L1172" s="33"/>
      <c r="M1172" s="169"/>
      <c r="N1172" s="169"/>
    </row>
    <row r="1173" s="26" customFormat="1" ht="15" customHeight="1">
      <c r="A1173" s="33"/>
      <c r="B1173" s="33"/>
      <c r="C1173" s="33"/>
      <c r="D1173" s="33"/>
      <c r="E1173" s="33"/>
      <c r="F1173" s="165"/>
      <c r="G1173" s="165"/>
      <c r="H1173" s="166"/>
      <c r="I1173" s="161"/>
      <c r="J1173" s="167"/>
      <c r="K1173" s="168"/>
      <c r="L1173" s="33"/>
      <c r="M1173" s="169"/>
      <c r="N1173" s="169"/>
    </row>
    <row r="1174" s="26" customFormat="1" ht="15" customHeight="1">
      <c r="A1174" s="33"/>
      <c r="B1174" s="33"/>
      <c r="C1174" s="33"/>
      <c r="D1174" s="33"/>
      <c r="E1174" s="33"/>
      <c r="F1174" s="165"/>
      <c r="G1174" s="165"/>
      <c r="H1174" s="166"/>
      <c r="I1174" s="161"/>
      <c r="J1174" s="167"/>
      <c r="K1174" s="168"/>
      <c r="L1174" s="33"/>
      <c r="M1174" s="169"/>
      <c r="N1174" s="169"/>
    </row>
    <row r="1175" s="26" customFormat="1" ht="15" customHeight="1">
      <c r="A1175" s="33"/>
      <c r="B1175" s="33"/>
      <c r="C1175" s="33"/>
      <c r="D1175" s="33"/>
      <c r="E1175" s="33"/>
      <c r="F1175" s="165"/>
      <c r="G1175" s="165"/>
      <c r="H1175" s="166"/>
      <c r="I1175" s="161"/>
      <c r="J1175" s="167"/>
      <c r="K1175" s="168"/>
      <c r="L1175" s="33"/>
      <c r="M1175" s="169"/>
      <c r="N1175" s="169"/>
    </row>
    <row r="1176" s="26" customFormat="1" ht="15" customHeight="1">
      <c r="A1176" s="33"/>
      <c r="B1176" s="33"/>
      <c r="C1176" s="33"/>
      <c r="D1176" s="33"/>
      <c r="E1176" s="33"/>
      <c r="F1176" s="165"/>
      <c r="G1176" s="165"/>
      <c r="H1176" s="166"/>
      <c r="I1176" s="161"/>
      <c r="J1176" s="167"/>
      <c r="K1176" s="168"/>
      <c r="L1176" s="33"/>
      <c r="M1176" s="169"/>
      <c r="N1176" s="169"/>
    </row>
    <row r="1177" s="26" customFormat="1" ht="15" customHeight="1">
      <c r="A1177" s="33"/>
      <c r="B1177" s="33"/>
      <c r="C1177" s="33"/>
      <c r="D1177" s="33"/>
      <c r="E1177" s="33"/>
      <c r="F1177" s="165"/>
      <c r="G1177" s="165"/>
      <c r="H1177" s="166"/>
      <c r="I1177" s="161"/>
      <c r="J1177" s="167"/>
      <c r="K1177" s="168"/>
      <c r="L1177" s="33"/>
      <c r="M1177" s="169"/>
      <c r="N1177" s="169"/>
    </row>
    <row r="1178" s="26" customFormat="1" ht="15" customHeight="1">
      <c r="A1178" s="33"/>
      <c r="B1178" s="33"/>
      <c r="C1178" s="33"/>
      <c r="D1178" s="33"/>
      <c r="E1178" s="33"/>
      <c r="F1178" s="165"/>
      <c r="G1178" s="165"/>
      <c r="H1178" s="166"/>
      <c r="I1178" s="161"/>
      <c r="J1178" s="167"/>
      <c r="K1178" s="168"/>
      <c r="L1178" s="33"/>
      <c r="M1178" s="169"/>
      <c r="N1178" s="169"/>
    </row>
    <row r="1179" s="26" customFormat="1" ht="15" customHeight="1">
      <c r="A1179" s="33"/>
      <c r="B1179" s="33"/>
      <c r="C1179" s="33"/>
      <c r="D1179" s="33"/>
      <c r="E1179" s="33"/>
      <c r="F1179" s="165"/>
      <c r="G1179" s="165"/>
      <c r="H1179" s="166"/>
      <c r="I1179" s="161"/>
      <c r="J1179" s="167"/>
      <c r="K1179" s="168"/>
      <c r="L1179" s="33"/>
      <c r="M1179" s="169"/>
      <c r="N1179" s="169"/>
    </row>
    <row r="1180" s="26" customFormat="1" ht="15" customHeight="1">
      <c r="A1180" s="33"/>
      <c r="B1180" s="33"/>
      <c r="C1180" s="33"/>
      <c r="D1180" s="33"/>
      <c r="E1180" s="33"/>
      <c r="F1180" s="165"/>
      <c r="G1180" s="165"/>
      <c r="H1180" s="166"/>
      <c r="I1180" s="161"/>
      <c r="J1180" s="167"/>
      <c r="K1180" s="168"/>
      <c r="L1180" s="33"/>
      <c r="M1180" s="169"/>
      <c r="N1180" s="169"/>
    </row>
    <row r="1181" s="26" customFormat="1" ht="15" customHeight="1">
      <c r="A1181" s="33"/>
      <c r="B1181" s="33"/>
      <c r="C1181" s="33"/>
      <c r="D1181" s="33"/>
      <c r="E1181" s="33"/>
      <c r="F1181" s="165"/>
      <c r="G1181" s="165"/>
      <c r="H1181" s="166"/>
      <c r="I1181" s="161"/>
      <c r="J1181" s="167"/>
      <c r="K1181" s="168"/>
      <c r="L1181" s="33"/>
      <c r="M1181" s="169"/>
      <c r="N1181" s="169"/>
    </row>
    <row r="1182" s="26" customFormat="1" ht="15" customHeight="1">
      <c r="A1182" s="33"/>
      <c r="B1182" s="33"/>
      <c r="C1182" s="33"/>
      <c r="D1182" s="33"/>
      <c r="E1182" s="33"/>
      <c r="F1182" s="165"/>
      <c r="G1182" s="165"/>
      <c r="H1182" s="166"/>
      <c r="I1182" s="161"/>
      <c r="J1182" s="167"/>
      <c r="K1182" s="168"/>
      <c r="L1182" s="33"/>
      <c r="M1182" s="169"/>
      <c r="N1182" s="169"/>
    </row>
    <row r="1183" s="26" customFormat="1" ht="15" customHeight="1">
      <c r="A1183" s="33"/>
      <c r="B1183" s="33"/>
      <c r="C1183" s="33"/>
      <c r="D1183" s="33"/>
      <c r="E1183" s="33"/>
      <c r="F1183" s="165"/>
      <c r="G1183" s="165"/>
      <c r="H1183" s="166"/>
      <c r="I1183" s="161"/>
      <c r="J1183" s="167"/>
      <c r="K1183" s="168"/>
      <c r="L1183" s="33"/>
      <c r="M1183" s="169"/>
      <c r="N1183" s="169"/>
    </row>
    <row r="1184" s="26" customFormat="1" ht="15" customHeight="1">
      <c r="A1184" s="33"/>
      <c r="B1184" s="33"/>
      <c r="C1184" s="33"/>
      <c r="D1184" s="33"/>
      <c r="E1184" s="33"/>
      <c r="F1184" s="165"/>
      <c r="G1184" s="165"/>
      <c r="H1184" s="166"/>
      <c r="I1184" s="161"/>
      <c r="J1184" s="167"/>
      <c r="K1184" s="168"/>
      <c r="L1184" s="33"/>
      <c r="M1184" s="169"/>
      <c r="N1184" s="169"/>
    </row>
    <row r="1185" s="26" customFormat="1" ht="15" customHeight="1">
      <c r="A1185" s="33"/>
      <c r="B1185" s="33"/>
      <c r="C1185" s="33"/>
      <c r="D1185" s="33"/>
      <c r="E1185" s="33"/>
      <c r="F1185" s="165"/>
      <c r="G1185" s="165"/>
      <c r="H1185" s="166"/>
      <c r="I1185" s="161"/>
      <c r="J1185" s="167"/>
      <c r="K1185" s="168"/>
      <c r="L1185" s="33"/>
      <c r="M1185" s="169"/>
      <c r="N1185" s="169"/>
    </row>
    <row r="1186" s="26" customFormat="1" ht="15" customHeight="1">
      <c r="A1186" s="33"/>
      <c r="B1186" s="33"/>
      <c r="C1186" s="33"/>
      <c r="D1186" s="33"/>
      <c r="E1186" s="33"/>
      <c r="F1186" s="165"/>
      <c r="G1186" s="165"/>
      <c r="H1186" s="166"/>
      <c r="I1186" s="161"/>
      <c r="J1186" s="167"/>
      <c r="K1186" s="168"/>
      <c r="L1186" s="33"/>
      <c r="M1186" s="169"/>
      <c r="N1186" s="169"/>
    </row>
    <row r="1187" s="26" customFormat="1" ht="15" customHeight="1">
      <c r="A1187" s="33"/>
      <c r="B1187" s="33"/>
      <c r="C1187" s="33"/>
      <c r="D1187" s="33"/>
      <c r="E1187" s="33"/>
      <c r="F1187" s="165"/>
      <c r="G1187" s="165"/>
      <c r="H1187" s="166"/>
      <c r="I1187" s="161"/>
      <c r="J1187" s="167"/>
      <c r="K1187" s="168"/>
      <c r="L1187" s="33"/>
      <c r="M1187" s="169"/>
      <c r="N1187" s="169"/>
    </row>
    <row r="1188" s="26" customFormat="1" ht="15" customHeight="1">
      <c r="A1188" s="33"/>
      <c r="B1188" s="33"/>
      <c r="C1188" s="33"/>
      <c r="D1188" s="33"/>
      <c r="E1188" s="33"/>
      <c r="F1188" s="165"/>
      <c r="G1188" s="165"/>
      <c r="H1188" s="166"/>
      <c r="I1188" s="161"/>
      <c r="J1188" s="167"/>
      <c r="K1188" s="168"/>
      <c r="L1188" s="33"/>
      <c r="M1188" s="169"/>
      <c r="N1188" s="169"/>
    </row>
    <row r="1189" s="26" customFormat="1" ht="15" customHeight="1">
      <c r="A1189" s="33"/>
      <c r="B1189" s="33"/>
      <c r="C1189" s="33"/>
      <c r="D1189" s="33"/>
      <c r="E1189" s="33"/>
      <c r="F1189" s="165"/>
      <c r="G1189" s="165"/>
      <c r="H1189" s="166"/>
      <c r="I1189" s="161"/>
      <c r="J1189" s="167"/>
      <c r="K1189" s="168"/>
      <c r="L1189" s="33"/>
      <c r="M1189" s="169"/>
      <c r="N1189" s="169"/>
    </row>
    <row r="1190" s="26" customFormat="1" ht="15" customHeight="1">
      <c r="A1190" s="33"/>
      <c r="B1190" s="33"/>
      <c r="C1190" s="33"/>
      <c r="D1190" s="33"/>
      <c r="E1190" s="33"/>
      <c r="F1190" s="165"/>
      <c r="G1190" s="165"/>
      <c r="H1190" s="166"/>
      <c r="I1190" s="161"/>
      <c r="J1190" s="167"/>
      <c r="K1190" s="168"/>
      <c r="L1190" s="33"/>
      <c r="M1190" s="169"/>
      <c r="N1190" s="169"/>
    </row>
    <row r="1191" s="26" customFormat="1" ht="15" customHeight="1">
      <c r="A1191" s="33"/>
      <c r="B1191" s="33"/>
      <c r="C1191" s="33"/>
      <c r="D1191" s="33"/>
      <c r="E1191" s="33"/>
      <c r="F1191" s="165"/>
      <c r="G1191" s="165"/>
      <c r="H1191" s="166"/>
      <c r="I1191" s="161"/>
      <c r="J1191" s="167"/>
      <c r="K1191" s="168"/>
      <c r="L1191" s="33"/>
      <c r="M1191" s="169"/>
      <c r="N1191" s="169"/>
    </row>
    <row r="1192" s="26" customFormat="1" ht="15" customHeight="1">
      <c r="A1192" s="33"/>
      <c r="B1192" s="33"/>
      <c r="C1192" s="33"/>
      <c r="D1192" s="33"/>
      <c r="E1192" s="33"/>
      <c r="F1192" s="165"/>
      <c r="G1192" s="165"/>
      <c r="H1192" s="166"/>
      <c r="I1192" s="161"/>
      <c r="J1192" s="167"/>
      <c r="K1192" s="168"/>
      <c r="L1192" s="33"/>
      <c r="M1192" s="169"/>
      <c r="N1192" s="169"/>
    </row>
    <row r="1193" s="26" customFormat="1" ht="15" customHeight="1">
      <c r="A1193" s="33"/>
      <c r="B1193" s="33"/>
      <c r="C1193" s="33"/>
      <c r="D1193" s="33"/>
      <c r="E1193" s="33"/>
      <c r="F1193" s="165"/>
      <c r="G1193" s="165"/>
      <c r="H1193" s="166"/>
      <c r="I1193" s="161"/>
      <c r="J1193" s="167"/>
      <c r="K1193" s="168"/>
      <c r="L1193" s="33"/>
      <c r="M1193" s="169"/>
      <c r="N1193" s="169"/>
    </row>
    <row r="1194" s="26" customFormat="1" ht="15" customHeight="1">
      <c r="A1194" s="33"/>
      <c r="B1194" s="33"/>
      <c r="C1194" s="33"/>
      <c r="D1194" s="33"/>
      <c r="E1194" s="33"/>
      <c r="F1194" s="165"/>
      <c r="G1194" s="165"/>
      <c r="H1194" s="166"/>
      <c r="I1194" s="161"/>
      <c r="J1194" s="167"/>
      <c r="K1194" s="168"/>
      <c r="L1194" s="33"/>
      <c r="M1194" s="169"/>
      <c r="N1194" s="169"/>
    </row>
    <row r="1195" s="26" customFormat="1" ht="15" customHeight="1">
      <c r="A1195" s="33"/>
      <c r="B1195" s="33"/>
      <c r="C1195" s="33"/>
      <c r="D1195" s="33"/>
      <c r="E1195" s="33"/>
      <c r="F1195" s="165"/>
      <c r="G1195" s="165"/>
      <c r="H1195" s="166"/>
      <c r="I1195" s="161"/>
      <c r="J1195" s="167"/>
      <c r="K1195" s="168"/>
      <c r="L1195" s="33"/>
      <c r="M1195" s="169"/>
      <c r="N1195" s="169"/>
    </row>
    <row r="1196" s="26" customFormat="1" ht="15" customHeight="1">
      <c r="A1196" s="33"/>
      <c r="B1196" s="33"/>
      <c r="C1196" s="33"/>
      <c r="D1196" s="33"/>
      <c r="E1196" s="33"/>
      <c r="F1196" s="165"/>
      <c r="G1196" s="165"/>
      <c r="H1196" s="166"/>
      <c r="I1196" s="161"/>
      <c r="J1196" s="167"/>
      <c r="K1196" s="168"/>
      <c r="L1196" s="33"/>
      <c r="M1196" s="169"/>
      <c r="N1196" s="169"/>
    </row>
    <row r="1197" s="26" customFormat="1" ht="15" customHeight="1">
      <c r="A1197" s="33"/>
      <c r="B1197" s="33"/>
      <c r="C1197" s="33"/>
      <c r="D1197" s="33"/>
      <c r="E1197" s="33"/>
      <c r="F1197" s="165"/>
      <c r="G1197" s="165"/>
      <c r="H1197" s="166"/>
      <c r="I1197" s="161"/>
      <c r="J1197" s="167"/>
      <c r="K1197" s="168"/>
      <c r="L1197" s="33"/>
      <c r="M1197" s="169"/>
      <c r="N1197" s="169"/>
    </row>
    <row r="1198" s="26" customFormat="1" ht="15" customHeight="1">
      <c r="A1198" s="33"/>
      <c r="B1198" s="33"/>
      <c r="C1198" s="33"/>
      <c r="D1198" s="33"/>
      <c r="E1198" s="33"/>
      <c r="F1198" s="165"/>
      <c r="G1198" s="165"/>
      <c r="H1198" s="166"/>
      <c r="I1198" s="161"/>
      <c r="J1198" s="167"/>
      <c r="K1198" s="168"/>
      <c r="L1198" s="33"/>
      <c r="M1198" s="169"/>
      <c r="N1198" s="169"/>
    </row>
    <row r="1199" s="26" customFormat="1" ht="15" customHeight="1">
      <c r="A1199" s="33"/>
      <c r="B1199" s="33"/>
      <c r="C1199" s="33"/>
      <c r="D1199" s="33"/>
      <c r="E1199" s="33"/>
      <c r="F1199" s="165"/>
      <c r="G1199" s="165"/>
      <c r="H1199" s="166"/>
      <c r="I1199" s="161"/>
      <c r="J1199" s="167"/>
      <c r="K1199" s="168"/>
      <c r="L1199" s="33"/>
      <c r="M1199" s="169"/>
      <c r="N1199" s="169"/>
    </row>
    <row r="1200" s="26" customFormat="1" ht="15" customHeight="1">
      <c r="A1200" s="33"/>
      <c r="B1200" s="33"/>
      <c r="C1200" s="33"/>
      <c r="D1200" s="33"/>
      <c r="E1200" s="33"/>
      <c r="F1200" s="165"/>
      <c r="G1200" s="165"/>
      <c r="H1200" s="166"/>
      <c r="I1200" s="161"/>
      <c r="J1200" s="167"/>
      <c r="K1200" s="168"/>
      <c r="L1200" s="33"/>
      <c r="M1200" s="169"/>
      <c r="N1200" s="169"/>
    </row>
    <row r="1201" s="26" customFormat="1" ht="15" customHeight="1">
      <c r="A1201" s="33"/>
      <c r="B1201" s="33"/>
      <c r="C1201" s="33"/>
      <c r="D1201" s="33"/>
      <c r="E1201" s="33"/>
      <c r="F1201" s="165"/>
      <c r="G1201" s="165"/>
      <c r="H1201" s="166"/>
      <c r="I1201" s="161"/>
      <c r="J1201" s="167"/>
      <c r="K1201" s="168"/>
      <c r="L1201" s="33"/>
      <c r="M1201" s="169"/>
      <c r="N1201" s="169"/>
    </row>
    <row r="1202" s="26" customFormat="1" ht="15" customHeight="1">
      <c r="A1202" s="33"/>
      <c r="B1202" s="33"/>
      <c r="C1202" s="33"/>
      <c r="D1202" s="33"/>
      <c r="E1202" s="33"/>
      <c r="F1202" s="165"/>
      <c r="G1202" s="165"/>
      <c r="H1202" s="166"/>
      <c r="I1202" s="161"/>
      <c r="J1202" s="167"/>
      <c r="K1202" s="168"/>
      <c r="L1202" s="33"/>
      <c r="M1202" s="169"/>
      <c r="N1202" s="169"/>
    </row>
    <row r="1203" s="26" customFormat="1" ht="15" customHeight="1">
      <c r="A1203" s="33"/>
      <c r="B1203" s="33"/>
      <c r="C1203" s="33"/>
      <c r="D1203" s="33"/>
      <c r="E1203" s="33"/>
      <c r="F1203" s="165"/>
      <c r="G1203" s="165"/>
      <c r="H1203" s="166"/>
      <c r="I1203" s="161"/>
      <c r="J1203" s="167"/>
      <c r="K1203" s="168"/>
      <c r="L1203" s="33"/>
      <c r="M1203" s="169"/>
      <c r="N1203" s="169"/>
    </row>
    <row r="1204" s="26" customFormat="1" ht="15" customHeight="1">
      <c r="A1204" s="33"/>
      <c r="B1204" s="33"/>
      <c r="C1204" s="33"/>
      <c r="D1204" s="33"/>
      <c r="E1204" s="33"/>
      <c r="F1204" s="165"/>
      <c r="G1204" s="165"/>
      <c r="H1204" s="166"/>
      <c r="I1204" s="161"/>
      <c r="J1204" s="167"/>
      <c r="K1204" s="168"/>
      <c r="L1204" s="33"/>
      <c r="M1204" s="169"/>
      <c r="N1204" s="169"/>
    </row>
    <row r="1205" s="26" customFormat="1" ht="15" customHeight="1">
      <c r="A1205" s="33"/>
      <c r="B1205" s="33"/>
      <c r="C1205" s="33"/>
      <c r="D1205" s="33"/>
      <c r="E1205" s="33"/>
      <c r="F1205" s="165"/>
      <c r="G1205" s="165"/>
      <c r="H1205" s="166"/>
      <c r="I1205" s="161"/>
      <c r="J1205" s="167"/>
      <c r="K1205" s="168"/>
      <c r="L1205" s="33"/>
      <c r="M1205" s="169"/>
      <c r="N1205" s="169"/>
    </row>
    <row r="1206" s="26" customFormat="1" ht="15" customHeight="1">
      <c r="A1206" s="33"/>
      <c r="B1206" s="33"/>
      <c r="C1206" s="33"/>
      <c r="D1206" s="33"/>
      <c r="E1206" s="33"/>
      <c r="F1206" s="165"/>
      <c r="G1206" s="165"/>
      <c r="H1206" s="166"/>
      <c r="I1206" s="161"/>
      <c r="J1206" s="167"/>
      <c r="K1206" s="168"/>
      <c r="L1206" s="33"/>
      <c r="M1206" s="169"/>
      <c r="N1206" s="169"/>
    </row>
    <row r="1207" s="26" customFormat="1" ht="15" customHeight="1">
      <c r="A1207" s="33"/>
      <c r="B1207" s="33"/>
      <c r="C1207" s="33"/>
      <c r="D1207" s="33"/>
      <c r="E1207" s="33"/>
      <c r="F1207" s="165"/>
      <c r="G1207" s="165"/>
      <c r="H1207" s="166"/>
      <c r="I1207" s="161"/>
      <c r="J1207" s="167"/>
      <c r="K1207" s="168"/>
      <c r="L1207" s="33"/>
      <c r="M1207" s="169"/>
      <c r="N1207" s="169"/>
    </row>
    <row r="1208" s="26" customFormat="1" ht="15" customHeight="1">
      <c r="A1208" s="33"/>
      <c r="B1208" s="33"/>
      <c r="C1208" s="33"/>
      <c r="D1208" s="33"/>
      <c r="E1208" s="33"/>
      <c r="F1208" s="165"/>
      <c r="G1208" s="165"/>
      <c r="H1208" s="166"/>
      <c r="I1208" s="161"/>
      <c r="J1208" s="167"/>
      <c r="K1208" s="168"/>
      <c r="L1208" s="33"/>
      <c r="M1208" s="169"/>
      <c r="N1208" s="169"/>
    </row>
    <row r="1209" s="26" customFormat="1" ht="15" customHeight="1">
      <c r="A1209" s="33"/>
      <c r="B1209" s="33"/>
      <c r="C1209" s="33"/>
      <c r="D1209" s="33"/>
      <c r="E1209" s="33"/>
      <c r="F1209" s="165"/>
      <c r="G1209" s="165"/>
      <c r="H1209" s="166"/>
      <c r="I1209" s="161"/>
      <c r="J1209" s="167"/>
      <c r="K1209" s="168"/>
      <c r="L1209" s="33"/>
      <c r="M1209" s="169"/>
      <c r="N1209" s="169"/>
    </row>
    <row r="1210" s="26" customFormat="1" ht="15" customHeight="1">
      <c r="A1210" s="33"/>
      <c r="B1210" s="33"/>
      <c r="C1210" s="33"/>
      <c r="D1210" s="33"/>
      <c r="E1210" s="33"/>
      <c r="F1210" s="165"/>
      <c r="G1210" s="165"/>
      <c r="H1210" s="166"/>
      <c r="I1210" s="161"/>
      <c r="J1210" s="167"/>
      <c r="K1210" s="168"/>
      <c r="L1210" s="33"/>
      <c r="M1210" s="169"/>
      <c r="N1210" s="169"/>
    </row>
    <row r="1211" s="26" customFormat="1" ht="15" customHeight="1">
      <c r="A1211" s="33"/>
      <c r="B1211" s="33"/>
      <c r="C1211" s="33"/>
      <c r="D1211" s="33"/>
      <c r="E1211" s="33"/>
      <c r="F1211" s="165"/>
      <c r="G1211" s="165"/>
      <c r="H1211" s="166"/>
      <c r="I1211" s="161"/>
      <c r="J1211" s="167"/>
      <c r="K1211" s="168"/>
      <c r="L1211" s="33"/>
      <c r="M1211" s="169"/>
      <c r="N1211" s="169"/>
    </row>
    <row r="1212" s="26" customFormat="1" ht="15" customHeight="1">
      <c r="A1212" s="33"/>
      <c r="B1212" s="33"/>
      <c r="C1212" s="33"/>
      <c r="D1212" s="33"/>
      <c r="E1212" s="33"/>
      <c r="F1212" s="165"/>
      <c r="G1212" s="165"/>
      <c r="H1212" s="166"/>
      <c r="I1212" s="161"/>
      <c r="J1212" s="167"/>
      <c r="K1212" s="168"/>
      <c r="L1212" s="33"/>
      <c r="M1212" s="169"/>
      <c r="N1212" s="169"/>
    </row>
    <row r="1213" s="26" customFormat="1" ht="15" customHeight="1">
      <c r="A1213" s="33"/>
      <c r="B1213" s="33"/>
      <c r="C1213" s="33"/>
      <c r="D1213" s="33"/>
      <c r="E1213" s="33"/>
      <c r="F1213" s="165"/>
      <c r="G1213" s="165"/>
      <c r="H1213" s="166"/>
      <c r="I1213" s="161"/>
      <c r="J1213" s="167"/>
      <c r="K1213" s="168"/>
      <c r="L1213" s="33"/>
      <c r="M1213" s="169"/>
      <c r="N1213" s="169"/>
    </row>
    <row r="1214" s="26" customFormat="1" ht="15" customHeight="1">
      <c r="A1214" s="33"/>
      <c r="B1214" s="33"/>
      <c r="C1214" s="33"/>
      <c r="D1214" s="33"/>
      <c r="E1214" s="33"/>
      <c r="F1214" s="165"/>
      <c r="G1214" s="165"/>
      <c r="H1214" s="166"/>
      <c r="I1214" s="161"/>
      <c r="J1214" s="167"/>
      <c r="K1214" s="168"/>
      <c r="L1214" s="33"/>
      <c r="M1214" s="169"/>
      <c r="N1214" s="169"/>
    </row>
    <row r="1215" s="26" customFormat="1" ht="15" customHeight="1">
      <c r="A1215" s="33"/>
      <c r="B1215" s="33"/>
      <c r="C1215" s="33"/>
      <c r="D1215" s="33"/>
      <c r="E1215" s="33"/>
      <c r="F1215" s="165"/>
      <c r="G1215" s="165"/>
      <c r="H1215" s="166"/>
      <c r="I1215" s="161"/>
      <c r="J1215" s="167"/>
      <c r="K1215" s="168"/>
      <c r="L1215" s="33"/>
      <c r="M1215" s="169"/>
      <c r="N1215" s="169"/>
    </row>
    <row r="1216" s="26" customFormat="1" ht="15" customHeight="1">
      <c r="A1216" s="33"/>
      <c r="B1216" s="33"/>
      <c r="C1216" s="33"/>
      <c r="D1216" s="33"/>
      <c r="E1216" s="33"/>
      <c r="F1216" s="165"/>
      <c r="G1216" s="165"/>
      <c r="H1216" s="166"/>
      <c r="I1216" s="161"/>
      <c r="J1216" s="167"/>
      <c r="K1216" s="168"/>
      <c r="L1216" s="33"/>
      <c r="M1216" s="169"/>
      <c r="N1216" s="169"/>
    </row>
    <row r="1217" s="26" customFormat="1" ht="15" customHeight="1">
      <c r="A1217" s="33"/>
      <c r="B1217" s="33"/>
      <c r="C1217" s="33"/>
      <c r="D1217" s="33"/>
      <c r="E1217" s="33"/>
      <c r="F1217" s="165"/>
      <c r="G1217" s="165"/>
      <c r="H1217" s="166"/>
      <c r="I1217" s="161"/>
      <c r="J1217" s="167"/>
      <c r="K1217" s="168"/>
      <c r="L1217" s="33"/>
      <c r="M1217" s="169"/>
      <c r="N1217" s="169"/>
    </row>
    <row r="1218" s="26" customFormat="1" ht="15" customHeight="1">
      <c r="A1218" s="33"/>
      <c r="B1218" s="33"/>
      <c r="C1218" s="33"/>
      <c r="D1218" s="33"/>
      <c r="E1218" s="33"/>
      <c r="F1218" s="165"/>
      <c r="G1218" s="165"/>
      <c r="H1218" s="166"/>
      <c r="I1218" s="161"/>
      <c r="J1218" s="167"/>
      <c r="K1218" s="168"/>
      <c r="L1218" s="33"/>
      <c r="M1218" s="169"/>
      <c r="N1218" s="169"/>
    </row>
    <row r="1219" s="26" customFormat="1" ht="15" customHeight="1">
      <c r="A1219" s="33"/>
      <c r="B1219" s="33"/>
      <c r="C1219" s="33"/>
      <c r="D1219" s="33"/>
      <c r="E1219" s="33"/>
      <c r="F1219" s="165"/>
      <c r="G1219" s="165"/>
      <c r="H1219" s="166"/>
      <c r="I1219" s="161"/>
      <c r="J1219" s="167"/>
      <c r="K1219" s="168"/>
      <c r="L1219" s="33"/>
      <c r="M1219" s="169"/>
      <c r="N1219" s="169"/>
    </row>
    <row r="1220" s="26" customFormat="1" ht="15" customHeight="1">
      <c r="A1220" s="33"/>
      <c r="B1220" s="33"/>
      <c r="C1220" s="33"/>
      <c r="D1220" s="33"/>
      <c r="E1220" s="33"/>
      <c r="F1220" s="165"/>
      <c r="G1220" s="165"/>
      <c r="H1220" s="166"/>
      <c r="I1220" s="161"/>
      <c r="J1220" s="167"/>
      <c r="K1220" s="168"/>
      <c r="L1220" s="33"/>
      <c r="M1220" s="169"/>
      <c r="N1220" s="169"/>
    </row>
    <row r="1221" s="26" customFormat="1" ht="15" customHeight="1">
      <c r="A1221" s="33"/>
      <c r="B1221" s="33"/>
      <c r="C1221" s="33"/>
      <c r="D1221" s="33"/>
      <c r="E1221" s="33"/>
      <c r="F1221" s="165"/>
      <c r="G1221" s="165"/>
      <c r="H1221" s="166"/>
      <c r="I1221" s="161"/>
      <c r="J1221" s="167"/>
      <c r="K1221" s="168"/>
      <c r="L1221" s="33"/>
      <c r="M1221" s="169"/>
      <c r="N1221" s="169"/>
    </row>
    <row r="1222" s="26" customFormat="1" ht="15" customHeight="1">
      <c r="A1222" s="33"/>
      <c r="B1222" s="33"/>
      <c r="C1222" s="33"/>
      <c r="D1222" s="33"/>
      <c r="E1222" s="33"/>
      <c r="F1222" s="165"/>
      <c r="G1222" s="165"/>
      <c r="H1222" s="166"/>
      <c r="I1222" s="161"/>
      <c r="J1222" s="167"/>
      <c r="K1222" s="168"/>
      <c r="L1222" s="33"/>
      <c r="M1222" s="169"/>
      <c r="N1222" s="169"/>
    </row>
    <row r="1223" s="26" customFormat="1" ht="15" customHeight="1">
      <c r="A1223" s="33"/>
      <c r="B1223" s="33"/>
      <c r="C1223" s="33"/>
      <c r="D1223" s="33"/>
      <c r="E1223" s="33"/>
      <c r="F1223" s="165"/>
      <c r="G1223" s="165"/>
      <c r="H1223" s="166"/>
      <c r="I1223" s="161"/>
      <c r="J1223" s="167"/>
      <c r="K1223" s="168"/>
      <c r="L1223" s="33"/>
      <c r="M1223" s="169"/>
      <c r="N1223" s="169"/>
    </row>
    <row r="1224" s="26" customFormat="1" ht="15" customHeight="1">
      <c r="A1224" s="33"/>
      <c r="B1224" s="33"/>
      <c r="C1224" s="33"/>
      <c r="D1224" s="33"/>
      <c r="E1224" s="33"/>
      <c r="F1224" s="165"/>
      <c r="G1224" s="165"/>
      <c r="H1224" s="166"/>
      <c r="I1224" s="161"/>
      <c r="J1224" s="167"/>
      <c r="K1224" s="168"/>
      <c r="L1224" s="33"/>
      <c r="M1224" s="169"/>
      <c r="N1224" s="169"/>
    </row>
    <row r="1225" s="26" customFormat="1" ht="15" customHeight="1">
      <c r="A1225" s="33"/>
      <c r="B1225" s="33"/>
      <c r="C1225" s="33"/>
      <c r="D1225" s="33"/>
      <c r="E1225" s="33"/>
      <c r="F1225" s="165"/>
      <c r="G1225" s="165"/>
      <c r="H1225" s="166"/>
      <c r="I1225" s="161"/>
      <c r="J1225" s="167"/>
      <c r="K1225" s="168"/>
      <c r="L1225" s="33"/>
      <c r="M1225" s="169"/>
      <c r="N1225" s="169"/>
    </row>
    <row r="1226" s="26" customFormat="1" ht="15" customHeight="1">
      <c r="A1226" s="33"/>
      <c r="B1226" s="33"/>
      <c r="C1226" s="33"/>
      <c r="D1226" s="33"/>
      <c r="E1226" s="33"/>
      <c r="F1226" s="165"/>
      <c r="G1226" s="165"/>
      <c r="H1226" s="166"/>
      <c r="I1226" s="161"/>
      <c r="J1226" s="167"/>
      <c r="K1226" s="168"/>
      <c r="L1226" s="33"/>
      <c r="M1226" s="169"/>
      <c r="N1226" s="169"/>
    </row>
    <row r="1227" s="26" customFormat="1" ht="15" customHeight="1">
      <c r="A1227" s="33"/>
      <c r="B1227" s="33"/>
      <c r="C1227" s="33"/>
      <c r="D1227" s="33"/>
      <c r="E1227" s="33"/>
      <c r="F1227" s="165"/>
      <c r="G1227" s="165"/>
      <c r="H1227" s="166"/>
      <c r="I1227" s="161"/>
      <c r="J1227" s="167"/>
      <c r="K1227" s="168"/>
      <c r="L1227" s="33"/>
      <c r="M1227" s="169"/>
      <c r="N1227" s="169"/>
    </row>
    <row r="1228" s="26" customFormat="1" ht="15" customHeight="1">
      <c r="A1228" s="33"/>
      <c r="B1228" s="33"/>
      <c r="C1228" s="33"/>
      <c r="D1228" s="33"/>
      <c r="E1228" s="33"/>
      <c r="F1228" s="165"/>
      <c r="G1228" s="165"/>
      <c r="H1228" s="166"/>
      <c r="I1228" s="161"/>
      <c r="J1228" s="167"/>
      <c r="K1228" s="168"/>
      <c r="L1228" s="33"/>
      <c r="M1228" s="169"/>
      <c r="N1228" s="169"/>
    </row>
    <row r="1229" s="26" customFormat="1" ht="15" customHeight="1">
      <c r="A1229" s="33"/>
      <c r="B1229" s="33"/>
      <c r="C1229" s="33"/>
      <c r="D1229" s="33"/>
      <c r="E1229" s="33"/>
      <c r="F1229" s="165"/>
      <c r="G1229" s="165"/>
      <c r="H1229" s="166"/>
      <c r="I1229" s="161"/>
      <c r="J1229" s="167"/>
      <c r="K1229" s="168"/>
      <c r="L1229" s="33"/>
      <c r="M1229" s="169"/>
      <c r="N1229" s="169"/>
    </row>
    <row r="1230" s="26" customFormat="1" ht="15" customHeight="1">
      <c r="A1230" s="33"/>
      <c r="B1230" s="33"/>
      <c r="C1230" s="33"/>
      <c r="D1230" s="33"/>
      <c r="E1230" s="33"/>
      <c r="F1230" s="165"/>
      <c r="G1230" s="165"/>
      <c r="H1230" s="166"/>
      <c r="I1230" s="161"/>
      <c r="J1230" s="167"/>
      <c r="K1230" s="168"/>
      <c r="L1230" s="33"/>
      <c r="M1230" s="169"/>
      <c r="N1230" s="169"/>
    </row>
    <row r="1231" s="26" customFormat="1" ht="15" customHeight="1">
      <c r="A1231" s="33"/>
      <c r="B1231" s="33"/>
      <c r="C1231" s="33"/>
      <c r="D1231" s="33"/>
      <c r="E1231" s="33"/>
      <c r="F1231" s="165"/>
      <c r="G1231" s="165"/>
      <c r="H1231" s="166"/>
      <c r="I1231" s="161"/>
      <c r="J1231" s="167"/>
      <c r="K1231" s="168"/>
      <c r="L1231" s="33"/>
      <c r="M1231" s="169"/>
      <c r="N1231" s="169"/>
    </row>
    <row r="1232" s="26" customFormat="1" ht="15" customHeight="1">
      <c r="A1232" s="33"/>
      <c r="B1232" s="33"/>
      <c r="C1232" s="33"/>
      <c r="D1232" s="33"/>
      <c r="E1232" s="33"/>
      <c r="F1232" s="165"/>
      <c r="G1232" s="165"/>
      <c r="H1232" s="166"/>
      <c r="I1232" s="161"/>
      <c r="J1232" s="167"/>
      <c r="K1232" s="168"/>
      <c r="L1232" s="33"/>
      <c r="M1232" s="169"/>
      <c r="N1232" s="169"/>
    </row>
    <row r="1233" s="26" customFormat="1" ht="15" customHeight="1">
      <c r="A1233" s="33"/>
      <c r="B1233" s="33"/>
      <c r="C1233" s="33"/>
      <c r="D1233" s="33"/>
      <c r="E1233" s="33"/>
      <c r="F1233" s="165"/>
      <c r="G1233" s="165"/>
      <c r="H1233" s="166"/>
      <c r="I1233" s="161"/>
      <c r="J1233" s="167"/>
      <c r="K1233" s="168"/>
      <c r="L1233" s="33"/>
      <c r="M1233" s="169"/>
      <c r="N1233" s="169"/>
    </row>
    <row r="1234" s="26" customFormat="1" ht="15" customHeight="1">
      <c r="A1234" s="33"/>
      <c r="B1234" s="33"/>
      <c r="C1234" s="33"/>
      <c r="D1234" s="33"/>
      <c r="E1234" s="33"/>
      <c r="F1234" s="165"/>
      <c r="G1234" s="165"/>
      <c r="H1234" s="166"/>
      <c r="I1234" s="161"/>
      <c r="J1234" s="167"/>
      <c r="K1234" s="168"/>
      <c r="L1234" s="33"/>
      <c r="M1234" s="169"/>
      <c r="N1234" s="169"/>
    </row>
    <row r="1235" s="26" customFormat="1" ht="15" customHeight="1">
      <c r="A1235" s="33"/>
      <c r="B1235" s="33"/>
      <c r="C1235" s="33"/>
      <c r="D1235" s="33"/>
      <c r="E1235" s="33"/>
      <c r="F1235" s="165"/>
      <c r="G1235" s="165"/>
      <c r="H1235" s="166"/>
      <c r="I1235" s="161"/>
      <c r="J1235" s="167"/>
      <c r="K1235" s="168"/>
      <c r="L1235" s="33"/>
      <c r="M1235" s="169"/>
      <c r="N1235" s="169"/>
    </row>
    <row r="1236" s="26" customFormat="1" ht="15" customHeight="1">
      <c r="A1236" s="33"/>
      <c r="B1236" s="33"/>
      <c r="C1236" s="33"/>
      <c r="D1236" s="33"/>
      <c r="E1236" s="33"/>
      <c r="F1236" s="165"/>
      <c r="G1236" s="165"/>
      <c r="H1236" s="166"/>
      <c r="I1236" s="161"/>
      <c r="J1236" s="167"/>
      <c r="K1236" s="168"/>
      <c r="L1236" s="33"/>
      <c r="M1236" s="169"/>
      <c r="N1236" s="169"/>
    </row>
    <row r="1237" s="26" customFormat="1" ht="15" customHeight="1">
      <c r="A1237" s="33"/>
      <c r="B1237" s="33"/>
      <c r="C1237" s="33"/>
      <c r="D1237" s="33"/>
      <c r="E1237" s="33"/>
      <c r="F1237" s="165"/>
      <c r="G1237" s="165"/>
      <c r="H1237" s="166"/>
      <c r="I1237" s="161"/>
      <c r="J1237" s="167"/>
      <c r="K1237" s="168"/>
      <c r="L1237" s="33"/>
      <c r="M1237" s="169"/>
      <c r="N1237" s="169"/>
    </row>
    <row r="1238" s="26" customFormat="1" ht="15" customHeight="1">
      <c r="A1238" s="33"/>
      <c r="B1238" s="33"/>
      <c r="C1238" s="33"/>
      <c r="D1238" s="33"/>
      <c r="E1238" s="33"/>
      <c r="F1238" s="165"/>
      <c r="G1238" s="165"/>
      <c r="H1238" s="166"/>
      <c r="I1238" s="161"/>
      <c r="J1238" s="167"/>
      <c r="K1238" s="168"/>
      <c r="L1238" s="33"/>
      <c r="M1238" s="169"/>
      <c r="N1238" s="169"/>
    </row>
    <row r="1239" s="26" customFormat="1" ht="15" customHeight="1">
      <c r="A1239" s="33"/>
      <c r="B1239" s="33"/>
      <c r="C1239" s="33"/>
      <c r="D1239" s="33"/>
      <c r="E1239" s="33"/>
      <c r="F1239" s="165"/>
      <c r="G1239" s="165"/>
      <c r="H1239" s="166"/>
      <c r="I1239" s="161"/>
      <c r="J1239" s="167"/>
      <c r="K1239" s="168"/>
      <c r="L1239" s="33"/>
      <c r="M1239" s="169"/>
      <c r="N1239" s="169"/>
    </row>
    <row r="1240" s="26" customFormat="1" ht="15" customHeight="1">
      <c r="A1240" s="33"/>
      <c r="B1240" s="33"/>
      <c r="C1240" s="33"/>
      <c r="D1240" s="33"/>
      <c r="E1240" s="33"/>
      <c r="F1240" s="165"/>
      <c r="G1240" s="165"/>
      <c r="H1240" s="166"/>
      <c r="I1240" s="161"/>
      <c r="J1240" s="167"/>
      <c r="K1240" s="168"/>
      <c r="L1240" s="33"/>
      <c r="M1240" s="169"/>
      <c r="N1240" s="169"/>
    </row>
    <row r="1241" s="26" customFormat="1" ht="15" customHeight="1">
      <c r="A1241" s="33"/>
      <c r="B1241" s="33"/>
      <c r="C1241" s="33"/>
      <c r="D1241" s="33"/>
      <c r="E1241" s="33"/>
      <c r="F1241" s="165"/>
      <c r="G1241" s="165"/>
      <c r="H1241" s="166"/>
      <c r="I1241" s="161"/>
      <c r="J1241" s="167"/>
      <c r="K1241" s="168"/>
      <c r="L1241" s="33"/>
      <c r="M1241" s="169"/>
      <c r="N1241" s="169"/>
    </row>
    <row r="1242" s="26" customFormat="1" ht="15" customHeight="1">
      <c r="A1242" s="33"/>
      <c r="B1242" s="33"/>
      <c r="C1242" s="33"/>
      <c r="D1242" s="33"/>
      <c r="E1242" s="33"/>
      <c r="F1242" s="165"/>
      <c r="G1242" s="165"/>
      <c r="H1242" s="166"/>
      <c r="I1242" s="161"/>
      <c r="J1242" s="167"/>
      <c r="K1242" s="168"/>
      <c r="L1242" s="33"/>
      <c r="M1242" s="169"/>
      <c r="N1242" s="169"/>
    </row>
    <row r="1243" s="26" customFormat="1" ht="15" customHeight="1">
      <c r="A1243" s="33"/>
      <c r="B1243" s="33"/>
      <c r="C1243" s="33"/>
      <c r="D1243" s="33"/>
      <c r="E1243" s="33"/>
      <c r="F1243" s="165"/>
      <c r="G1243" s="165"/>
      <c r="H1243" s="166"/>
      <c r="I1243" s="161"/>
      <c r="J1243" s="167"/>
      <c r="K1243" s="168"/>
      <c r="L1243" s="33"/>
      <c r="M1243" s="169"/>
      <c r="N1243" s="169"/>
    </row>
    <row r="1244" s="26" customFormat="1" ht="15" customHeight="1">
      <c r="A1244" s="33"/>
      <c r="B1244" s="33"/>
      <c r="C1244" s="33"/>
      <c r="D1244" s="33"/>
      <c r="E1244" s="33"/>
      <c r="F1244" s="165"/>
      <c r="G1244" s="165"/>
      <c r="H1244" s="166"/>
      <c r="I1244" s="161"/>
      <c r="J1244" s="167"/>
      <c r="K1244" s="168"/>
      <c r="L1244" s="33"/>
      <c r="M1244" s="169"/>
      <c r="N1244" s="169"/>
    </row>
    <row r="1245" s="26" customFormat="1" ht="15" customHeight="1">
      <c r="A1245" s="33"/>
      <c r="B1245" s="33"/>
      <c r="C1245" s="33"/>
      <c r="D1245" s="33"/>
      <c r="E1245" s="33"/>
      <c r="F1245" s="165"/>
      <c r="G1245" s="165"/>
      <c r="H1245" s="166"/>
      <c r="I1245" s="161"/>
      <c r="J1245" s="167"/>
      <c r="K1245" s="168"/>
      <c r="L1245" s="33"/>
      <c r="M1245" s="169"/>
      <c r="N1245" s="169"/>
    </row>
    <row r="1246" s="26" customFormat="1" ht="15" customHeight="1">
      <c r="A1246" s="33"/>
      <c r="B1246" s="33"/>
      <c r="C1246" s="33"/>
      <c r="D1246" s="33"/>
      <c r="E1246" s="33"/>
      <c r="F1246" s="165"/>
      <c r="G1246" s="165"/>
      <c r="H1246" s="166"/>
      <c r="I1246" s="161"/>
      <c r="J1246" s="167"/>
      <c r="K1246" s="168"/>
      <c r="L1246" s="33"/>
      <c r="M1246" s="169"/>
      <c r="N1246" s="169"/>
    </row>
    <row r="1247" s="26" customFormat="1" ht="15" customHeight="1">
      <c r="A1247" s="33"/>
      <c r="B1247" s="33"/>
      <c r="C1247" s="33"/>
      <c r="D1247" s="33"/>
      <c r="E1247" s="33"/>
      <c r="F1247" s="165"/>
      <c r="G1247" s="165"/>
      <c r="H1247" s="166"/>
      <c r="I1247" s="161"/>
      <c r="J1247" s="167"/>
      <c r="K1247" s="168"/>
      <c r="L1247" s="33"/>
      <c r="M1247" s="169"/>
      <c r="N1247" s="169"/>
    </row>
    <row r="1248" s="26" customFormat="1" ht="15" customHeight="1">
      <c r="A1248" s="33"/>
      <c r="B1248" s="33"/>
      <c r="C1248" s="33"/>
      <c r="D1248" s="33"/>
      <c r="E1248" s="33"/>
      <c r="F1248" s="165"/>
      <c r="G1248" s="165"/>
      <c r="H1248" s="166"/>
      <c r="I1248" s="161"/>
      <c r="J1248" s="167"/>
      <c r="K1248" s="168"/>
      <c r="L1248" s="33"/>
      <c r="M1248" s="169"/>
      <c r="N1248" s="169"/>
    </row>
    <row r="1249" s="26" customFormat="1" ht="15" customHeight="1">
      <c r="A1249" s="33"/>
      <c r="B1249" s="33"/>
      <c r="C1249" s="33"/>
      <c r="D1249" s="33"/>
      <c r="E1249" s="33"/>
      <c r="F1249" s="165"/>
      <c r="G1249" s="165"/>
      <c r="H1249" s="166"/>
      <c r="I1249" s="161"/>
      <c r="J1249" s="167"/>
      <c r="K1249" s="168"/>
      <c r="L1249" s="33"/>
      <c r="M1249" s="169"/>
      <c r="N1249" s="169"/>
    </row>
    <row r="1250" s="26" customFormat="1" ht="15" customHeight="1">
      <c r="A1250" s="33"/>
      <c r="B1250" s="33"/>
      <c r="C1250" s="33"/>
      <c r="D1250" s="33"/>
      <c r="E1250" s="33"/>
      <c r="F1250" s="165"/>
      <c r="G1250" s="165"/>
      <c r="H1250" s="166"/>
      <c r="I1250" s="161"/>
      <c r="J1250" s="167"/>
      <c r="K1250" s="168"/>
      <c r="L1250" s="33"/>
      <c r="M1250" s="169"/>
      <c r="N1250" s="169"/>
    </row>
    <row r="1251" s="26" customFormat="1" ht="15" customHeight="1">
      <c r="A1251" s="33"/>
      <c r="B1251" s="33"/>
      <c r="C1251" s="33"/>
      <c r="D1251" s="33"/>
      <c r="E1251" s="33"/>
      <c r="F1251" s="165"/>
      <c r="G1251" s="165"/>
      <c r="H1251" s="166"/>
      <c r="I1251" s="161"/>
      <c r="J1251" s="167"/>
      <c r="K1251" s="168"/>
      <c r="L1251" s="33"/>
      <c r="M1251" s="169"/>
      <c r="N1251" s="169"/>
    </row>
    <row r="1252" s="26" customFormat="1" ht="15" customHeight="1">
      <c r="A1252" s="33"/>
      <c r="B1252" s="33"/>
      <c r="C1252" s="33"/>
      <c r="D1252" s="33"/>
      <c r="E1252" s="33"/>
      <c r="F1252" s="165"/>
      <c r="G1252" s="165"/>
      <c r="H1252" s="166"/>
      <c r="I1252" s="161"/>
      <c r="J1252" s="167"/>
      <c r="K1252" s="168"/>
      <c r="L1252" s="33"/>
      <c r="M1252" s="169"/>
      <c r="N1252" s="169"/>
    </row>
    <row r="1253" s="26" customFormat="1" ht="15" customHeight="1">
      <c r="A1253" s="33"/>
      <c r="B1253" s="33"/>
      <c r="C1253" s="33"/>
      <c r="D1253" s="33"/>
      <c r="E1253" s="33"/>
      <c r="F1253" s="165"/>
      <c r="G1253" s="165"/>
      <c r="H1253" s="166"/>
      <c r="I1253" s="161"/>
      <c r="J1253" s="167"/>
      <c r="K1253" s="168"/>
      <c r="L1253" s="33"/>
      <c r="M1253" s="169"/>
      <c r="N1253" s="169"/>
    </row>
    <row r="1254" s="26" customFormat="1" ht="15" customHeight="1">
      <c r="A1254" s="33"/>
      <c r="B1254" s="33"/>
      <c r="C1254" s="33"/>
      <c r="D1254" s="33"/>
      <c r="E1254" s="33"/>
      <c r="F1254" s="165"/>
      <c r="G1254" s="165"/>
      <c r="H1254" s="166"/>
      <c r="I1254" s="161"/>
      <c r="J1254" s="167"/>
      <c r="K1254" s="168"/>
      <c r="L1254" s="33"/>
      <c r="M1254" s="169"/>
      <c r="N1254" s="169"/>
    </row>
    <row r="1255" s="26" customFormat="1" ht="15" customHeight="1">
      <c r="A1255" s="33"/>
      <c r="B1255" s="33"/>
      <c r="C1255" s="33"/>
      <c r="D1255" s="33"/>
      <c r="E1255" s="33"/>
      <c r="F1255" s="165"/>
      <c r="G1255" s="165"/>
      <c r="H1255" s="166"/>
      <c r="I1255" s="161"/>
      <c r="J1255" s="167"/>
      <c r="K1255" s="168"/>
      <c r="L1255" s="33"/>
      <c r="M1255" s="169"/>
      <c r="N1255" s="169"/>
    </row>
    <row r="1256" s="26" customFormat="1" ht="15" customHeight="1">
      <c r="A1256" s="33"/>
      <c r="B1256" s="33"/>
      <c r="C1256" s="33"/>
      <c r="D1256" s="33"/>
      <c r="E1256" s="33"/>
      <c r="F1256" s="165"/>
      <c r="G1256" s="165"/>
      <c r="H1256" s="166"/>
      <c r="I1256" s="161"/>
      <c r="J1256" s="167"/>
      <c r="K1256" s="168"/>
      <c r="L1256" s="33"/>
      <c r="M1256" s="169"/>
      <c r="N1256" s="169"/>
    </row>
    <row r="1257" s="26" customFormat="1" ht="15" customHeight="1">
      <c r="A1257" s="33"/>
      <c r="B1257" s="33"/>
      <c r="C1257" s="33"/>
      <c r="D1257" s="33"/>
      <c r="E1257" s="33"/>
      <c r="F1257" s="165"/>
      <c r="G1257" s="165"/>
      <c r="H1257" s="166"/>
      <c r="I1257" s="161"/>
      <c r="J1257" s="167"/>
      <c r="K1257" s="168"/>
      <c r="L1257" s="33"/>
      <c r="M1257" s="169"/>
      <c r="N1257" s="169"/>
    </row>
    <row r="1258" s="26" customFormat="1" ht="15" customHeight="1">
      <c r="A1258" s="33"/>
      <c r="B1258" s="33"/>
      <c r="C1258" s="33"/>
      <c r="D1258" s="33"/>
      <c r="E1258" s="33"/>
      <c r="F1258" s="165"/>
      <c r="G1258" s="165"/>
      <c r="H1258" s="166"/>
      <c r="I1258" s="161"/>
      <c r="J1258" s="167"/>
      <c r="K1258" s="168"/>
      <c r="L1258" s="33"/>
      <c r="M1258" s="169"/>
      <c r="N1258" s="169"/>
    </row>
    <row r="1259" s="26" customFormat="1" ht="15" customHeight="1">
      <c r="A1259" s="33"/>
      <c r="B1259" s="33"/>
      <c r="C1259" s="33"/>
      <c r="D1259" s="33"/>
      <c r="E1259" s="33"/>
      <c r="F1259" s="165"/>
      <c r="G1259" s="165"/>
      <c r="H1259" s="166"/>
      <c r="I1259" s="161"/>
      <c r="J1259" s="167"/>
      <c r="K1259" s="168"/>
      <c r="L1259" s="33"/>
      <c r="M1259" s="169"/>
      <c r="N1259" s="169"/>
    </row>
    <row r="1260" s="26" customFormat="1" ht="15" customHeight="1">
      <c r="A1260" s="33"/>
      <c r="B1260" s="33"/>
      <c r="C1260" s="33"/>
      <c r="D1260" s="33"/>
      <c r="E1260" s="33"/>
      <c r="F1260" s="165"/>
      <c r="G1260" s="165"/>
      <c r="H1260" s="166"/>
      <c r="I1260" s="161"/>
      <c r="J1260" s="167"/>
      <c r="K1260" s="168"/>
      <c r="L1260" s="33"/>
      <c r="M1260" s="169"/>
      <c r="N1260" s="169"/>
    </row>
    <row r="1261" s="26" customFormat="1" ht="15" customHeight="1">
      <c r="A1261" s="33"/>
      <c r="B1261" s="33"/>
      <c r="C1261" s="33"/>
      <c r="D1261" s="33"/>
      <c r="E1261" s="33"/>
      <c r="F1261" s="165"/>
      <c r="G1261" s="165"/>
      <c r="H1261" s="166"/>
      <c r="I1261" s="161"/>
      <c r="J1261" s="167"/>
      <c r="K1261" s="168"/>
      <c r="L1261" s="33"/>
      <c r="M1261" s="169"/>
      <c r="N1261" s="169"/>
    </row>
    <row r="1262" s="26" customFormat="1" ht="15" customHeight="1">
      <c r="A1262" s="33"/>
      <c r="B1262" s="33"/>
      <c r="C1262" s="33"/>
      <c r="D1262" s="33"/>
      <c r="E1262" s="33"/>
      <c r="F1262" s="165"/>
      <c r="G1262" s="165"/>
      <c r="H1262" s="166"/>
      <c r="I1262" s="161"/>
      <c r="J1262" s="167"/>
      <c r="K1262" s="168"/>
      <c r="L1262" s="33"/>
      <c r="M1262" s="169"/>
      <c r="N1262" s="169"/>
    </row>
    <row r="1263" s="26" customFormat="1" ht="15" customHeight="1">
      <c r="A1263" s="33"/>
      <c r="B1263" s="33"/>
      <c r="C1263" s="33"/>
      <c r="D1263" s="33"/>
      <c r="E1263" s="33"/>
      <c r="F1263" s="165"/>
      <c r="G1263" s="165"/>
      <c r="H1263" s="166"/>
      <c r="I1263" s="161"/>
      <c r="J1263" s="167"/>
      <c r="K1263" s="168"/>
      <c r="L1263" s="33"/>
      <c r="M1263" s="169"/>
      <c r="N1263" s="169"/>
    </row>
    <row r="1264" s="26" customFormat="1" ht="15" customHeight="1">
      <c r="A1264" s="33"/>
      <c r="B1264" s="33"/>
      <c r="C1264" s="33"/>
      <c r="D1264" s="33"/>
      <c r="E1264" s="33"/>
      <c r="F1264" s="165"/>
      <c r="G1264" s="165"/>
      <c r="H1264" s="166"/>
      <c r="I1264" s="161"/>
      <c r="J1264" s="167"/>
      <c r="K1264" s="168"/>
      <c r="L1264" s="33"/>
      <c r="M1264" s="169"/>
      <c r="N1264" s="169"/>
    </row>
    <row r="1265" s="26" customFormat="1" ht="15" customHeight="1">
      <c r="A1265" s="33"/>
      <c r="B1265" s="33"/>
      <c r="C1265" s="33"/>
      <c r="D1265" s="33"/>
      <c r="E1265" s="33"/>
      <c r="F1265" s="165"/>
      <c r="G1265" s="165"/>
      <c r="H1265" s="166"/>
      <c r="I1265" s="161"/>
      <c r="J1265" s="167"/>
      <c r="K1265" s="168"/>
      <c r="L1265" s="33"/>
      <c r="M1265" s="169"/>
      <c r="N1265" s="169"/>
    </row>
    <row r="1266" s="26" customFormat="1" ht="15" customHeight="1">
      <c r="A1266" s="33"/>
      <c r="B1266" s="33"/>
      <c r="C1266" s="33"/>
      <c r="D1266" s="33"/>
      <c r="E1266" s="33"/>
      <c r="F1266" s="165"/>
      <c r="G1266" s="165"/>
      <c r="H1266" s="166"/>
      <c r="I1266" s="161"/>
      <c r="J1266" s="167"/>
      <c r="K1266" s="168"/>
      <c r="L1266" s="33"/>
      <c r="M1266" s="169"/>
      <c r="N1266" s="169"/>
    </row>
    <row r="1267" s="26" customFormat="1" ht="15" customHeight="1">
      <c r="A1267" s="33"/>
      <c r="B1267" s="33"/>
      <c r="C1267" s="33"/>
      <c r="D1267" s="33"/>
      <c r="E1267" s="33"/>
      <c r="F1267" s="165"/>
      <c r="G1267" s="165"/>
      <c r="H1267" s="166"/>
      <c r="I1267" s="161"/>
      <c r="J1267" s="167"/>
      <c r="K1267" s="168"/>
      <c r="L1267" s="33"/>
      <c r="M1267" s="169"/>
      <c r="N1267" s="169"/>
    </row>
    <row r="1268" s="26" customFormat="1" ht="15" customHeight="1">
      <c r="A1268" s="33"/>
      <c r="B1268" s="33"/>
      <c r="C1268" s="33"/>
      <c r="D1268" s="33"/>
      <c r="E1268" s="33"/>
      <c r="F1268" s="165"/>
      <c r="G1268" s="165"/>
      <c r="H1268" s="166"/>
      <c r="I1268" s="161"/>
      <c r="J1268" s="167"/>
      <c r="K1268" s="168"/>
      <c r="L1268" s="33"/>
      <c r="M1268" s="169"/>
      <c r="N1268" s="169"/>
    </row>
    <row r="1269" s="26" customFormat="1" ht="15" customHeight="1">
      <c r="A1269" s="33"/>
      <c r="B1269" s="33"/>
      <c r="C1269" s="33"/>
      <c r="D1269" s="33"/>
      <c r="E1269" s="33"/>
      <c r="F1269" s="165"/>
      <c r="G1269" s="165"/>
      <c r="H1269" s="166"/>
      <c r="I1269" s="161"/>
      <c r="J1269" s="167"/>
      <c r="K1269" s="168"/>
      <c r="L1269" s="33"/>
      <c r="M1269" s="169"/>
      <c r="N1269" s="169"/>
    </row>
    <row r="1270" s="26" customFormat="1" ht="15" customHeight="1">
      <c r="A1270" s="33"/>
      <c r="B1270" s="33"/>
      <c r="C1270" s="33"/>
      <c r="D1270" s="33"/>
      <c r="E1270" s="33"/>
      <c r="F1270" s="165"/>
      <c r="G1270" s="165"/>
      <c r="H1270" s="166"/>
      <c r="I1270" s="161"/>
      <c r="J1270" s="167"/>
      <c r="K1270" s="168"/>
      <c r="L1270" s="33"/>
      <c r="M1270" s="169"/>
      <c r="N1270" s="169"/>
    </row>
    <row r="1271" s="26" customFormat="1" ht="15" customHeight="1">
      <c r="A1271" s="33"/>
      <c r="B1271" s="33"/>
      <c r="C1271" s="33"/>
      <c r="D1271" s="33"/>
      <c r="E1271" s="33"/>
      <c r="F1271" s="165"/>
      <c r="G1271" s="165"/>
      <c r="H1271" s="166"/>
      <c r="I1271" s="161"/>
      <c r="J1271" s="167"/>
      <c r="K1271" s="168"/>
      <c r="L1271" s="33"/>
      <c r="M1271" s="169"/>
      <c r="N1271" s="169"/>
    </row>
    <row r="1272" s="26" customFormat="1" ht="15" customHeight="1">
      <c r="A1272" s="33"/>
      <c r="B1272" s="33"/>
      <c r="C1272" s="33"/>
      <c r="D1272" s="33"/>
      <c r="E1272" s="33"/>
      <c r="F1272" s="165"/>
      <c r="G1272" s="165"/>
      <c r="H1272" s="166"/>
      <c r="I1272" s="161"/>
      <c r="J1272" s="167"/>
      <c r="K1272" s="168"/>
      <c r="L1272" s="33"/>
      <c r="M1272" s="169"/>
      <c r="N1272" s="169"/>
    </row>
    <row r="1273" s="26" customFormat="1" ht="15" customHeight="1">
      <c r="A1273" s="33"/>
      <c r="B1273" s="33"/>
      <c r="C1273" s="33"/>
      <c r="D1273" s="33"/>
      <c r="E1273" s="33"/>
      <c r="F1273" s="165"/>
      <c r="G1273" s="165"/>
      <c r="H1273" s="166"/>
      <c r="I1273" s="161"/>
      <c r="J1273" s="167"/>
      <c r="K1273" s="168"/>
      <c r="L1273" s="33"/>
      <c r="M1273" s="169"/>
      <c r="N1273" s="169"/>
    </row>
    <row r="1274" s="26" customFormat="1" ht="15" customHeight="1">
      <c r="A1274" s="33"/>
      <c r="B1274" s="33"/>
      <c r="C1274" s="33"/>
      <c r="D1274" s="33"/>
      <c r="E1274" s="33"/>
      <c r="F1274" s="165"/>
      <c r="G1274" s="165"/>
      <c r="H1274" s="166"/>
      <c r="I1274" s="161"/>
      <c r="J1274" s="167"/>
      <c r="K1274" s="168"/>
      <c r="L1274" s="33"/>
      <c r="M1274" s="169"/>
      <c r="N1274" s="169"/>
    </row>
    <row r="1275" s="26" customFormat="1" ht="15" customHeight="1">
      <c r="A1275" s="33"/>
      <c r="B1275" s="33"/>
      <c r="C1275" s="33"/>
      <c r="D1275" s="33"/>
      <c r="E1275" s="33"/>
      <c r="F1275" s="165"/>
      <c r="G1275" s="165"/>
      <c r="H1275" s="166"/>
      <c r="I1275" s="161"/>
      <c r="J1275" s="167"/>
      <c r="K1275" s="168"/>
      <c r="L1275" s="33"/>
      <c r="M1275" s="169"/>
      <c r="N1275" s="169"/>
    </row>
    <row r="1276" s="26" customFormat="1" ht="15" customHeight="1">
      <c r="A1276" s="33"/>
      <c r="B1276" s="33"/>
      <c r="C1276" s="33"/>
      <c r="D1276" s="33"/>
      <c r="E1276" s="33"/>
      <c r="F1276" s="165"/>
      <c r="G1276" s="165"/>
      <c r="H1276" s="166"/>
      <c r="I1276" s="161"/>
      <c r="J1276" s="167"/>
      <c r="K1276" s="168"/>
      <c r="L1276" s="33"/>
      <c r="M1276" s="169"/>
      <c r="N1276" s="169"/>
    </row>
    <row r="1277" s="26" customFormat="1" ht="15" customHeight="1">
      <c r="A1277" s="33"/>
      <c r="B1277" s="33"/>
      <c r="C1277" s="33"/>
      <c r="D1277" s="33"/>
      <c r="E1277" s="33"/>
      <c r="F1277" s="165"/>
      <c r="G1277" s="165"/>
      <c r="H1277" s="166"/>
      <c r="I1277" s="161"/>
      <c r="J1277" s="167"/>
      <c r="K1277" s="168"/>
      <c r="L1277" s="33"/>
      <c r="M1277" s="169"/>
      <c r="N1277" s="169"/>
    </row>
    <row r="1278" s="26" customFormat="1" ht="15" customHeight="1">
      <c r="A1278" s="33"/>
      <c r="B1278" s="33"/>
      <c r="C1278" s="33"/>
      <c r="D1278" s="33"/>
      <c r="E1278" s="33"/>
      <c r="F1278" s="165"/>
      <c r="G1278" s="165"/>
      <c r="H1278" s="166"/>
      <c r="I1278" s="161"/>
      <c r="J1278" s="167"/>
      <c r="K1278" s="168"/>
      <c r="L1278" s="33"/>
      <c r="M1278" s="169"/>
      <c r="N1278" s="169"/>
    </row>
    <row r="1279" s="26" customFormat="1" ht="15" customHeight="1">
      <c r="A1279" s="33"/>
      <c r="B1279" s="33"/>
      <c r="C1279" s="33"/>
      <c r="D1279" s="33"/>
      <c r="E1279" s="33"/>
      <c r="F1279" s="165"/>
      <c r="G1279" s="165"/>
      <c r="H1279" s="166"/>
      <c r="I1279" s="161"/>
      <c r="J1279" s="167"/>
      <c r="K1279" s="168"/>
      <c r="L1279" s="33"/>
      <c r="M1279" s="169"/>
      <c r="N1279" s="169"/>
    </row>
    <row r="1280" s="26" customFormat="1" ht="15" customHeight="1">
      <c r="A1280" s="33"/>
      <c r="B1280" s="33"/>
      <c r="C1280" s="33"/>
      <c r="D1280" s="33"/>
      <c r="E1280" s="33"/>
      <c r="F1280" s="165"/>
      <c r="G1280" s="165"/>
      <c r="H1280" s="166"/>
      <c r="I1280" s="161"/>
      <c r="J1280" s="167"/>
      <c r="K1280" s="168"/>
      <c r="L1280" s="33"/>
      <c r="M1280" s="169"/>
      <c r="N1280" s="169"/>
    </row>
    <row r="1281" s="26" customFormat="1" ht="15" customHeight="1">
      <c r="A1281" s="33"/>
      <c r="B1281" s="33"/>
      <c r="C1281" s="33"/>
      <c r="D1281" s="33"/>
      <c r="E1281" s="33"/>
      <c r="F1281" s="165"/>
      <c r="G1281" s="165"/>
      <c r="H1281" s="166"/>
      <c r="I1281" s="161"/>
      <c r="J1281" s="167"/>
      <c r="K1281" s="168"/>
      <c r="L1281" s="33"/>
      <c r="M1281" s="169"/>
      <c r="N1281" s="169"/>
    </row>
    <row r="1282" s="26" customFormat="1" ht="15" customHeight="1">
      <c r="A1282" s="33"/>
      <c r="B1282" s="33"/>
      <c r="C1282" s="33"/>
      <c r="D1282" s="33"/>
      <c r="E1282" s="33"/>
      <c r="F1282" s="165"/>
      <c r="G1282" s="165"/>
      <c r="H1282" s="166"/>
      <c r="I1282" s="161"/>
      <c r="J1282" s="167"/>
      <c r="K1282" s="168"/>
      <c r="L1282" s="33"/>
      <c r="M1282" s="169"/>
      <c r="N1282" s="169"/>
    </row>
    <row r="1283" s="26" customFormat="1" ht="15" customHeight="1">
      <c r="A1283" s="33"/>
      <c r="B1283" s="33"/>
      <c r="C1283" s="33"/>
      <c r="D1283" s="33"/>
      <c r="E1283" s="33"/>
      <c r="F1283" s="165"/>
      <c r="G1283" s="165"/>
      <c r="H1283" s="166"/>
      <c r="I1283" s="161"/>
      <c r="J1283" s="167"/>
      <c r="K1283" s="168"/>
      <c r="L1283" s="33"/>
      <c r="M1283" s="169"/>
      <c r="N1283" s="169"/>
    </row>
    <row r="1284" s="26" customFormat="1" ht="15" customHeight="1">
      <c r="A1284" s="33"/>
      <c r="B1284" s="33"/>
      <c r="C1284" s="33"/>
      <c r="D1284" s="33"/>
      <c r="E1284" s="33"/>
      <c r="F1284" s="165"/>
      <c r="G1284" s="165"/>
      <c r="H1284" s="166"/>
      <c r="I1284" s="161"/>
      <c r="J1284" s="167"/>
      <c r="K1284" s="168"/>
      <c r="L1284" s="33"/>
      <c r="M1284" s="169"/>
      <c r="N1284" s="169"/>
    </row>
    <row r="1285" s="26" customFormat="1" ht="15" customHeight="1">
      <c r="A1285" s="33"/>
      <c r="B1285" s="33"/>
      <c r="C1285" s="33"/>
      <c r="D1285" s="33"/>
      <c r="E1285" s="33"/>
      <c r="F1285" s="165"/>
      <c r="G1285" s="165"/>
      <c r="H1285" s="166"/>
      <c r="I1285" s="161"/>
      <c r="J1285" s="167"/>
      <c r="K1285" s="168"/>
      <c r="L1285" s="33"/>
      <c r="M1285" s="169"/>
      <c r="N1285" s="169"/>
    </row>
    <row r="1286" s="26" customFormat="1" ht="15" customHeight="1">
      <c r="A1286" s="33"/>
      <c r="B1286" s="33"/>
      <c r="C1286" s="33"/>
      <c r="D1286" s="33"/>
      <c r="E1286" s="33"/>
      <c r="F1286" s="165"/>
      <c r="G1286" s="165"/>
      <c r="H1286" s="166"/>
      <c r="I1286" s="161"/>
      <c r="J1286" s="167"/>
      <c r="K1286" s="168"/>
      <c r="L1286" s="33"/>
      <c r="M1286" s="169"/>
      <c r="N1286" s="169"/>
    </row>
    <row r="1287" s="26" customFormat="1" ht="15" customHeight="1">
      <c r="A1287" s="33"/>
      <c r="B1287" s="33"/>
      <c r="C1287" s="33"/>
      <c r="D1287" s="33"/>
      <c r="E1287" s="33"/>
      <c r="F1287" s="165"/>
      <c r="G1287" s="165"/>
      <c r="H1287" s="166"/>
      <c r="I1287" s="161"/>
      <c r="J1287" s="167"/>
      <c r="K1287" s="168"/>
      <c r="L1287" s="33"/>
      <c r="M1287" s="169"/>
      <c r="N1287" s="169"/>
    </row>
    <row r="1288" s="26" customFormat="1" ht="15" customHeight="1">
      <c r="A1288" s="33"/>
      <c r="B1288" s="33"/>
      <c r="C1288" s="33"/>
      <c r="D1288" s="33"/>
      <c r="E1288" s="33"/>
      <c r="F1288" s="165"/>
      <c r="G1288" s="165"/>
      <c r="H1288" s="166"/>
      <c r="I1288" s="161"/>
      <c r="J1288" s="167"/>
      <c r="K1288" s="168"/>
      <c r="L1288" s="33"/>
      <c r="M1288" s="169"/>
      <c r="N1288" s="169"/>
    </row>
    <row r="1289" s="26" customFormat="1" ht="15" customHeight="1">
      <c r="A1289" s="33"/>
      <c r="B1289" s="33"/>
      <c r="C1289" s="33"/>
      <c r="D1289" s="33"/>
      <c r="E1289" s="33"/>
      <c r="F1289" s="165"/>
      <c r="G1289" s="165"/>
      <c r="H1289" s="166"/>
      <c r="I1289" s="161"/>
      <c r="J1289" s="167"/>
      <c r="K1289" s="168"/>
      <c r="L1289" s="33"/>
      <c r="M1289" s="169"/>
      <c r="N1289" s="169"/>
    </row>
    <row r="1290" s="26" customFormat="1" ht="15" customHeight="1">
      <c r="A1290" s="33"/>
      <c r="B1290" s="33"/>
      <c r="C1290" s="33"/>
      <c r="D1290" s="33"/>
      <c r="E1290" s="33"/>
      <c r="F1290" s="165"/>
      <c r="G1290" s="165"/>
      <c r="H1290" s="166"/>
      <c r="I1290" s="161"/>
      <c r="J1290" s="167"/>
      <c r="K1290" s="168"/>
      <c r="L1290" s="33"/>
      <c r="M1290" s="169"/>
      <c r="N1290" s="169"/>
    </row>
    <row r="1291" s="26" customFormat="1" ht="15" customHeight="1">
      <c r="A1291" s="33"/>
      <c r="B1291" s="33"/>
      <c r="C1291" s="33"/>
      <c r="D1291" s="33"/>
      <c r="E1291" s="33"/>
      <c r="F1291" s="165"/>
      <c r="G1291" s="165"/>
      <c r="H1291" s="166"/>
      <c r="I1291" s="161"/>
      <c r="J1291" s="167"/>
      <c r="K1291" s="168"/>
      <c r="L1291" s="33"/>
      <c r="M1291" s="169"/>
      <c r="N1291" s="169"/>
    </row>
    <row r="1292" s="26" customFormat="1" ht="15" customHeight="1">
      <c r="A1292" s="33"/>
      <c r="B1292" s="33"/>
      <c r="C1292" s="33"/>
      <c r="D1292" s="33"/>
      <c r="E1292" s="33"/>
      <c r="F1292" s="165"/>
      <c r="G1292" s="165"/>
      <c r="H1292" s="166"/>
      <c r="I1292" s="161"/>
      <c r="J1292" s="167"/>
      <c r="K1292" s="168"/>
      <c r="L1292" s="33"/>
      <c r="M1292" s="169"/>
      <c r="N1292" s="169"/>
    </row>
    <row r="1293" s="26" customFormat="1" ht="15" customHeight="1">
      <c r="A1293" s="33"/>
      <c r="B1293" s="33"/>
      <c r="C1293" s="33"/>
      <c r="D1293" s="33"/>
      <c r="E1293" s="33"/>
      <c r="F1293" s="165"/>
      <c r="G1293" s="165"/>
      <c r="H1293" s="166"/>
      <c r="I1293" s="161"/>
      <c r="J1293" s="167"/>
      <c r="K1293" s="168"/>
      <c r="L1293" s="33"/>
      <c r="M1293" s="169"/>
      <c r="N1293" s="169"/>
    </row>
    <row r="1294" s="26" customFormat="1" ht="15" customHeight="1">
      <c r="A1294" s="33"/>
      <c r="B1294" s="33"/>
      <c r="C1294" s="33"/>
      <c r="D1294" s="33"/>
      <c r="E1294" s="33"/>
      <c r="F1294" s="165"/>
      <c r="G1294" s="165"/>
      <c r="H1294" s="166"/>
      <c r="I1294" s="161"/>
      <c r="J1294" s="167"/>
      <c r="K1294" s="168"/>
      <c r="L1294" s="33"/>
      <c r="M1294" s="169"/>
      <c r="N1294" s="169"/>
    </row>
    <row r="1295" s="26" customFormat="1" ht="15" customHeight="1">
      <c r="A1295" s="33"/>
      <c r="B1295" s="33"/>
      <c r="C1295" s="33"/>
      <c r="D1295" s="33"/>
      <c r="E1295" s="33"/>
      <c r="F1295" s="165"/>
      <c r="G1295" s="165"/>
      <c r="H1295" s="166"/>
      <c r="I1295" s="161"/>
      <c r="J1295" s="167"/>
      <c r="K1295" s="168"/>
      <c r="L1295" s="33"/>
      <c r="M1295" s="169"/>
      <c r="N1295" s="169"/>
    </row>
    <row r="1296" s="26" customFormat="1" ht="15" customHeight="1">
      <c r="A1296" s="33"/>
      <c r="B1296" s="33"/>
      <c r="C1296" s="33"/>
      <c r="D1296" s="33"/>
      <c r="E1296" s="33"/>
      <c r="F1296" s="165"/>
      <c r="G1296" s="165"/>
      <c r="H1296" s="166"/>
      <c r="I1296" s="161"/>
      <c r="J1296" s="167"/>
      <c r="K1296" s="168"/>
      <c r="L1296" s="33"/>
      <c r="M1296" s="169"/>
      <c r="N1296" s="169"/>
    </row>
    <row r="1297" s="26" customFormat="1" ht="15" customHeight="1">
      <c r="A1297" s="33"/>
      <c r="B1297" s="33"/>
      <c r="C1297" s="33"/>
      <c r="D1297" s="33"/>
      <c r="E1297" s="33"/>
      <c r="F1297" s="165"/>
      <c r="G1297" s="165"/>
      <c r="H1297" s="166"/>
      <c r="I1297" s="161"/>
      <c r="J1297" s="167"/>
      <c r="K1297" s="168"/>
      <c r="L1297" s="33"/>
      <c r="M1297" s="169"/>
      <c r="N1297" s="169"/>
    </row>
    <row r="1298" s="26" customFormat="1" ht="15" customHeight="1">
      <c r="A1298" s="33"/>
      <c r="B1298" s="33"/>
      <c r="C1298" s="33"/>
      <c r="D1298" s="33"/>
      <c r="E1298" s="33"/>
      <c r="F1298" s="165"/>
      <c r="G1298" s="165"/>
      <c r="H1298" s="166"/>
      <c r="I1298" s="161"/>
      <c r="J1298" s="167"/>
      <c r="K1298" s="168"/>
      <c r="L1298" s="33"/>
      <c r="M1298" s="169"/>
      <c r="N1298" s="169"/>
    </row>
    <row r="1299" s="26" customFormat="1" ht="15" customHeight="1">
      <c r="A1299" s="33"/>
      <c r="B1299" s="33"/>
      <c r="C1299" s="33"/>
      <c r="D1299" s="33"/>
      <c r="E1299" s="33"/>
      <c r="F1299" s="165"/>
      <c r="G1299" s="165"/>
      <c r="H1299" s="166"/>
      <c r="I1299" s="161"/>
      <c r="J1299" s="167"/>
      <c r="K1299" s="168"/>
      <c r="L1299" s="33"/>
      <c r="M1299" s="169"/>
      <c r="N1299" s="169"/>
    </row>
    <row r="1300" s="26" customFormat="1" ht="15" customHeight="1">
      <c r="A1300" s="33"/>
      <c r="B1300" s="33"/>
      <c r="C1300" s="33"/>
      <c r="D1300" s="33"/>
      <c r="E1300" s="33"/>
      <c r="F1300" s="165"/>
      <c r="G1300" s="165"/>
      <c r="H1300" s="166"/>
      <c r="I1300" s="161"/>
      <c r="J1300" s="167"/>
      <c r="K1300" s="168"/>
      <c r="L1300" s="33"/>
      <c r="M1300" s="169"/>
      <c r="N1300" s="169"/>
    </row>
    <row r="1301" s="26" customFormat="1" ht="15" customHeight="1">
      <c r="A1301" s="33"/>
      <c r="B1301" s="33"/>
      <c r="C1301" s="33"/>
      <c r="D1301" s="33"/>
      <c r="E1301" s="33"/>
      <c r="F1301" s="165"/>
      <c r="G1301" s="165"/>
      <c r="H1301" s="166"/>
      <c r="I1301" s="161"/>
      <c r="J1301" s="167"/>
      <c r="K1301" s="168"/>
      <c r="L1301" s="33"/>
      <c r="M1301" s="169"/>
      <c r="N1301" s="169"/>
    </row>
    <row r="1302" s="26" customFormat="1" ht="15" customHeight="1">
      <c r="A1302" s="33"/>
      <c r="B1302" s="33"/>
      <c r="C1302" s="33"/>
      <c r="D1302" s="33"/>
      <c r="E1302" s="33"/>
      <c r="F1302" s="165"/>
      <c r="G1302" s="165"/>
      <c r="H1302" s="166"/>
      <c r="I1302" s="161"/>
      <c r="J1302" s="167"/>
      <c r="K1302" s="168"/>
      <c r="L1302" s="33"/>
      <c r="M1302" s="169"/>
      <c r="N1302" s="169"/>
    </row>
    <row r="1303" s="26" customFormat="1" ht="15" customHeight="1">
      <c r="A1303" s="33"/>
      <c r="B1303" s="33"/>
      <c r="C1303" s="33"/>
      <c r="D1303" s="33"/>
      <c r="E1303" s="33"/>
      <c r="F1303" s="165"/>
      <c r="G1303" s="165"/>
      <c r="H1303" s="166"/>
      <c r="I1303" s="161"/>
      <c r="J1303" s="167"/>
      <c r="K1303" s="168"/>
      <c r="L1303" s="33"/>
      <c r="M1303" s="169"/>
      <c r="N1303" s="169"/>
    </row>
    <row r="1304" s="26" customFormat="1" ht="15" customHeight="1">
      <c r="A1304" s="33"/>
      <c r="B1304" s="33"/>
      <c r="C1304" s="33"/>
      <c r="D1304" s="33"/>
      <c r="E1304" s="33"/>
      <c r="F1304" s="165"/>
      <c r="G1304" s="165"/>
      <c r="H1304" s="166"/>
      <c r="I1304" s="161"/>
      <c r="J1304" s="167"/>
      <c r="K1304" s="168"/>
      <c r="L1304" s="33"/>
      <c r="M1304" s="169"/>
      <c r="N1304" s="169"/>
    </row>
    <row r="1305" s="26" customFormat="1" ht="15" customHeight="1">
      <c r="A1305" s="33"/>
      <c r="B1305" s="33"/>
      <c r="C1305" s="33"/>
      <c r="D1305" s="33"/>
      <c r="E1305" s="33"/>
      <c r="F1305" s="165"/>
      <c r="G1305" s="165"/>
      <c r="H1305" s="166"/>
      <c r="I1305" s="161"/>
      <c r="J1305" s="167"/>
      <c r="K1305" s="168"/>
      <c r="L1305" s="33"/>
      <c r="M1305" s="169"/>
      <c r="N1305" s="169"/>
    </row>
    <row r="1306" s="26" customFormat="1" ht="15" customHeight="1">
      <c r="A1306" s="33"/>
      <c r="B1306" s="33"/>
      <c r="C1306" s="33"/>
      <c r="D1306" s="33"/>
      <c r="E1306" s="33"/>
      <c r="F1306" s="165"/>
      <c r="G1306" s="165"/>
      <c r="H1306" s="166"/>
      <c r="I1306" s="161"/>
      <c r="J1306" s="167"/>
      <c r="K1306" s="168"/>
      <c r="L1306" s="33"/>
      <c r="M1306" s="169"/>
      <c r="N1306" s="169"/>
    </row>
    <row r="1307" s="26" customFormat="1" ht="15" customHeight="1">
      <c r="A1307" s="33"/>
      <c r="B1307" s="33"/>
      <c r="C1307" s="33"/>
      <c r="D1307" s="33"/>
      <c r="E1307" s="33"/>
      <c r="F1307" s="165"/>
      <c r="G1307" s="165"/>
      <c r="H1307" s="166"/>
      <c r="I1307" s="161"/>
      <c r="J1307" s="167"/>
      <c r="K1307" s="168"/>
      <c r="L1307" s="33"/>
      <c r="M1307" s="169"/>
      <c r="N1307" s="169"/>
    </row>
    <row r="1308" s="26" customFormat="1" ht="15" customHeight="1">
      <c r="A1308" s="33"/>
      <c r="B1308" s="33"/>
      <c r="C1308" s="33"/>
      <c r="D1308" s="33"/>
      <c r="E1308" s="33"/>
      <c r="F1308" s="165"/>
      <c r="G1308" s="165"/>
      <c r="H1308" s="166"/>
      <c r="I1308" s="161"/>
      <c r="J1308" s="167"/>
      <c r="K1308" s="168"/>
      <c r="L1308" s="33"/>
      <c r="M1308" s="169"/>
      <c r="N1308" s="169"/>
    </row>
    <row r="1309" s="26" customFormat="1" ht="15" customHeight="1">
      <c r="A1309" s="33"/>
      <c r="B1309" s="33"/>
      <c r="C1309" s="33"/>
      <c r="D1309" s="33"/>
      <c r="E1309" s="33"/>
      <c r="F1309" s="165"/>
      <c r="G1309" s="165"/>
      <c r="H1309" s="166"/>
      <c r="I1309" s="161"/>
      <c r="J1309" s="167"/>
      <c r="K1309" s="168"/>
      <c r="L1309" s="33"/>
      <c r="M1309" s="169"/>
      <c r="N1309" s="169"/>
    </row>
    <row r="1310" s="26" customFormat="1" ht="15" customHeight="1">
      <c r="A1310" s="33"/>
      <c r="B1310" s="33"/>
      <c r="C1310" s="33"/>
      <c r="D1310" s="33"/>
      <c r="E1310" s="33"/>
      <c r="F1310" s="165"/>
      <c r="G1310" s="165"/>
      <c r="H1310" s="166"/>
      <c r="I1310" s="161"/>
      <c r="J1310" s="167"/>
      <c r="K1310" s="168"/>
      <c r="L1310" s="33"/>
      <c r="M1310" s="169"/>
      <c r="N1310" s="169"/>
    </row>
    <row r="1311" s="26" customFormat="1" ht="15" customHeight="1">
      <c r="A1311" s="33"/>
      <c r="B1311" s="33"/>
      <c r="C1311" s="33"/>
      <c r="D1311" s="33"/>
      <c r="E1311" s="33"/>
      <c r="F1311" s="165"/>
      <c r="G1311" s="165"/>
      <c r="H1311" s="166"/>
      <c r="I1311" s="161"/>
      <c r="J1311" s="167"/>
      <c r="K1311" s="168"/>
      <c r="L1311" s="33"/>
      <c r="M1311" s="169"/>
      <c r="N1311" s="169"/>
    </row>
    <row r="1312" s="26" customFormat="1" ht="15" customHeight="1">
      <c r="A1312" s="33"/>
      <c r="B1312" s="33"/>
      <c r="C1312" s="33"/>
      <c r="D1312" s="33"/>
      <c r="E1312" s="33"/>
      <c r="F1312" s="165"/>
      <c r="G1312" s="165"/>
      <c r="H1312" s="166"/>
      <c r="I1312" s="161"/>
      <c r="J1312" s="167"/>
      <c r="K1312" s="168"/>
      <c r="L1312" s="33"/>
      <c r="M1312" s="169"/>
      <c r="N1312" s="169"/>
    </row>
    <row r="1313" s="26" customFormat="1" ht="15" customHeight="1">
      <c r="A1313" s="33"/>
      <c r="B1313" s="33"/>
      <c r="C1313" s="33"/>
      <c r="D1313" s="33"/>
      <c r="E1313" s="33"/>
      <c r="F1313" s="165"/>
      <c r="G1313" s="165"/>
      <c r="H1313" s="166"/>
      <c r="I1313" s="161"/>
      <c r="J1313" s="167"/>
      <c r="K1313" s="168"/>
      <c r="L1313" s="33"/>
      <c r="M1313" s="169"/>
      <c r="N1313" s="169"/>
    </row>
    <row r="1314" s="26" customFormat="1" ht="15" customHeight="1">
      <c r="A1314" s="33"/>
      <c r="B1314" s="33"/>
      <c r="C1314" s="33"/>
      <c r="D1314" s="33"/>
      <c r="E1314" s="33"/>
      <c r="F1314" s="165"/>
      <c r="G1314" s="165"/>
      <c r="H1314" s="166"/>
      <c r="I1314" s="161"/>
      <c r="J1314" s="167"/>
      <c r="K1314" s="168"/>
      <c r="L1314" s="33"/>
      <c r="M1314" s="169"/>
      <c r="N1314" s="169"/>
    </row>
    <row r="1315" s="26" customFormat="1" ht="15" customHeight="1">
      <c r="A1315" s="33"/>
      <c r="B1315" s="33"/>
      <c r="C1315" s="33"/>
      <c r="D1315" s="33"/>
      <c r="E1315" s="33"/>
      <c r="F1315" s="165"/>
      <c r="G1315" s="165"/>
      <c r="H1315" s="166"/>
      <c r="I1315" s="161"/>
      <c r="J1315" s="167"/>
      <c r="K1315" s="168"/>
      <c r="L1315" s="33"/>
      <c r="M1315" s="169"/>
      <c r="N1315" s="169"/>
    </row>
    <row r="1316" s="26" customFormat="1" ht="15" customHeight="1">
      <c r="A1316" s="33"/>
      <c r="B1316" s="33"/>
      <c r="C1316" s="33"/>
      <c r="D1316" s="33"/>
      <c r="E1316" s="33"/>
      <c r="F1316" s="165"/>
      <c r="G1316" s="165"/>
      <c r="H1316" s="166"/>
      <c r="I1316" s="161"/>
      <c r="J1316" s="167"/>
      <c r="K1316" s="168"/>
      <c r="L1316" s="33"/>
      <c r="M1316" s="169"/>
      <c r="N1316" s="169"/>
    </row>
    <row r="1317" s="26" customFormat="1" ht="15" customHeight="1">
      <c r="A1317" s="33"/>
      <c r="B1317" s="33"/>
      <c r="C1317" s="33"/>
      <c r="D1317" s="33"/>
      <c r="E1317" s="33"/>
      <c r="F1317" s="165"/>
      <c r="G1317" s="165"/>
      <c r="H1317" s="166"/>
      <c r="I1317" s="161"/>
      <c r="J1317" s="167"/>
      <c r="K1317" s="168"/>
      <c r="L1317" s="33"/>
      <c r="M1317" s="169"/>
      <c r="N1317" s="169"/>
    </row>
    <row r="1318" s="26" customFormat="1" ht="15" customHeight="1">
      <c r="A1318" s="33"/>
      <c r="B1318" s="33"/>
      <c r="C1318" s="33"/>
      <c r="D1318" s="33"/>
      <c r="E1318" s="33"/>
      <c r="F1318" s="165"/>
      <c r="G1318" s="165"/>
      <c r="H1318" s="166"/>
      <c r="I1318" s="161"/>
      <c r="J1318" s="167"/>
      <c r="K1318" s="168"/>
      <c r="L1318" s="33"/>
      <c r="M1318" s="169"/>
      <c r="N1318" s="169"/>
    </row>
    <row r="1319" s="26" customFormat="1" ht="15" customHeight="1">
      <c r="A1319" s="33"/>
      <c r="B1319" s="33"/>
      <c r="C1319" s="33"/>
      <c r="D1319" s="33"/>
      <c r="E1319" s="33"/>
      <c r="F1319" s="165"/>
      <c r="G1319" s="165"/>
      <c r="H1319" s="166"/>
      <c r="I1319" s="161"/>
      <c r="J1319" s="167"/>
      <c r="K1319" s="168"/>
      <c r="L1319" s="33"/>
      <c r="M1319" s="169"/>
      <c r="N1319" s="169"/>
    </row>
    <row r="1320" s="26" customFormat="1" ht="15" customHeight="1">
      <c r="A1320" s="33"/>
      <c r="B1320" s="33"/>
      <c r="C1320" s="33"/>
      <c r="D1320" s="33"/>
      <c r="E1320" s="33"/>
      <c r="F1320" s="165"/>
      <c r="G1320" s="165"/>
      <c r="H1320" s="166"/>
      <c r="I1320" s="161"/>
      <c r="J1320" s="167"/>
      <c r="K1320" s="168"/>
      <c r="L1320" s="33"/>
      <c r="M1320" s="169"/>
      <c r="N1320" s="169"/>
    </row>
    <row r="1321" s="26" customFormat="1" ht="15" customHeight="1">
      <c r="A1321" s="33"/>
      <c r="B1321" s="33"/>
      <c r="C1321" s="33"/>
      <c r="D1321" s="33"/>
      <c r="E1321" s="33"/>
      <c r="F1321" s="165"/>
      <c r="G1321" s="165"/>
      <c r="H1321" s="166"/>
      <c r="I1321" s="161"/>
      <c r="J1321" s="167"/>
      <c r="K1321" s="168"/>
      <c r="L1321" s="33"/>
      <c r="M1321" s="169"/>
      <c r="N1321" s="169"/>
    </row>
    <row r="1322" s="26" customFormat="1" ht="15" customHeight="1">
      <c r="A1322" s="33"/>
      <c r="B1322" s="33"/>
      <c r="C1322" s="33"/>
      <c r="D1322" s="33"/>
      <c r="E1322" s="33"/>
      <c r="F1322" s="165"/>
      <c r="G1322" s="165"/>
      <c r="H1322" s="166"/>
      <c r="I1322" s="161"/>
      <c r="J1322" s="167"/>
      <c r="K1322" s="168"/>
      <c r="L1322" s="33"/>
      <c r="M1322" s="169"/>
      <c r="N1322" s="169"/>
    </row>
    <row r="1323" s="26" customFormat="1" ht="15" customHeight="1">
      <c r="A1323" s="33"/>
      <c r="B1323" s="33"/>
      <c r="C1323" s="33"/>
      <c r="D1323" s="33"/>
      <c r="E1323" s="33"/>
      <c r="F1323" s="165"/>
      <c r="G1323" s="165"/>
      <c r="H1323" s="166"/>
      <c r="I1323" s="161"/>
      <c r="J1323" s="167"/>
      <c r="K1323" s="168"/>
      <c r="L1323" s="33"/>
      <c r="M1323" s="169"/>
      <c r="N1323" s="169"/>
    </row>
    <row r="1324" s="26" customFormat="1" ht="15" customHeight="1">
      <c r="A1324" s="33"/>
      <c r="B1324" s="33"/>
      <c r="C1324" s="33"/>
      <c r="D1324" s="33"/>
      <c r="E1324" s="33"/>
      <c r="F1324" s="165"/>
      <c r="G1324" s="165"/>
      <c r="H1324" s="166"/>
      <c r="I1324" s="161"/>
      <c r="J1324" s="167"/>
      <c r="K1324" s="168"/>
      <c r="L1324" s="33"/>
      <c r="M1324" s="169"/>
      <c r="N1324" s="169"/>
    </row>
    <row r="1325" s="26" customFormat="1" ht="15" customHeight="1">
      <c r="A1325" s="33"/>
      <c r="B1325" s="33"/>
      <c r="C1325" s="33"/>
      <c r="D1325" s="33"/>
      <c r="E1325" s="33"/>
      <c r="F1325" s="165"/>
      <c r="G1325" s="165"/>
      <c r="H1325" s="166"/>
      <c r="I1325" s="161"/>
      <c r="J1325" s="167"/>
      <c r="K1325" s="168"/>
      <c r="L1325" s="33"/>
      <c r="M1325" s="169"/>
      <c r="N1325" s="169"/>
    </row>
    <row r="1326" s="26" customFormat="1" ht="15" customHeight="1">
      <c r="A1326" s="33"/>
      <c r="B1326" s="33"/>
      <c r="C1326" s="33"/>
      <c r="D1326" s="33"/>
      <c r="E1326" s="33"/>
      <c r="F1326" s="165"/>
      <c r="G1326" s="165"/>
      <c r="H1326" s="166"/>
      <c r="I1326" s="161"/>
      <c r="J1326" s="167"/>
      <c r="K1326" s="168"/>
      <c r="L1326" s="33"/>
      <c r="M1326" s="169"/>
      <c r="N1326" s="169"/>
    </row>
    <row r="1327" s="26" customFormat="1" ht="15" customHeight="1">
      <c r="A1327" s="33"/>
      <c r="B1327" s="33"/>
      <c r="C1327" s="33"/>
      <c r="D1327" s="33"/>
      <c r="E1327" s="33"/>
      <c r="F1327" s="165"/>
      <c r="G1327" s="165"/>
      <c r="H1327" s="166"/>
      <c r="I1327" s="161"/>
      <c r="J1327" s="167"/>
      <c r="K1327" s="168"/>
      <c r="L1327" s="33"/>
      <c r="M1327" s="169"/>
      <c r="N1327" s="169"/>
    </row>
    <row r="1328" s="26" customFormat="1" ht="15" customHeight="1">
      <c r="A1328" s="33"/>
      <c r="B1328" s="33"/>
      <c r="C1328" s="33"/>
      <c r="D1328" s="33"/>
      <c r="E1328" s="33"/>
      <c r="F1328" s="165"/>
      <c r="G1328" s="165"/>
      <c r="H1328" s="166"/>
      <c r="I1328" s="161"/>
      <c r="J1328" s="167"/>
      <c r="K1328" s="168"/>
      <c r="L1328" s="33"/>
      <c r="M1328" s="169"/>
      <c r="N1328" s="169"/>
    </row>
    <row r="1329" s="26" customFormat="1" ht="15" customHeight="1">
      <c r="A1329" s="33"/>
      <c r="B1329" s="33"/>
      <c r="C1329" s="33"/>
      <c r="D1329" s="33"/>
      <c r="E1329" s="33"/>
      <c r="F1329" s="165"/>
      <c r="G1329" s="165"/>
      <c r="H1329" s="166"/>
      <c r="I1329" s="161"/>
      <c r="J1329" s="167"/>
      <c r="K1329" s="168"/>
      <c r="L1329" s="33"/>
      <c r="M1329" s="169"/>
      <c r="N1329" s="169"/>
    </row>
    <row r="1330" s="26" customFormat="1" ht="15" customHeight="1">
      <c r="A1330" s="33"/>
      <c r="B1330" s="33"/>
      <c r="C1330" s="33"/>
      <c r="D1330" s="33"/>
      <c r="E1330" s="33"/>
      <c r="F1330" s="165"/>
      <c r="G1330" s="165"/>
      <c r="H1330" s="166"/>
      <c r="I1330" s="161"/>
      <c r="J1330" s="167"/>
      <c r="K1330" s="168"/>
      <c r="L1330" s="33"/>
      <c r="M1330" s="169"/>
      <c r="N1330" s="169"/>
    </row>
    <row r="1331" s="26" customFormat="1" ht="15" customHeight="1">
      <c r="A1331" s="33"/>
      <c r="B1331" s="33"/>
      <c r="C1331" s="33"/>
      <c r="D1331" s="33"/>
      <c r="E1331" s="33"/>
      <c r="F1331" s="165"/>
      <c r="G1331" s="165"/>
      <c r="H1331" s="166"/>
      <c r="I1331" s="161"/>
      <c r="J1331" s="167"/>
      <c r="K1331" s="168"/>
      <c r="L1331" s="33"/>
      <c r="M1331" s="169"/>
      <c r="N1331" s="169"/>
    </row>
    <row r="1332" s="26" customFormat="1" ht="15" customHeight="1">
      <c r="A1332" s="33"/>
      <c r="B1332" s="33"/>
      <c r="C1332" s="33"/>
      <c r="D1332" s="33"/>
      <c r="E1332" s="33"/>
      <c r="F1332" s="165"/>
      <c r="G1332" s="165"/>
      <c r="H1332" s="166"/>
      <c r="I1332" s="161"/>
      <c r="J1332" s="167"/>
      <c r="K1332" s="168"/>
      <c r="L1332" s="33"/>
      <c r="M1332" s="169"/>
      <c r="N1332" s="169"/>
    </row>
    <row r="1333" s="26" customFormat="1" ht="15" customHeight="1">
      <c r="A1333" s="33"/>
      <c r="B1333" s="33"/>
      <c r="C1333" s="33"/>
      <c r="D1333" s="33"/>
      <c r="E1333" s="33"/>
      <c r="F1333" s="165"/>
      <c r="G1333" s="165"/>
      <c r="H1333" s="166"/>
      <c r="I1333" s="161"/>
      <c r="J1333" s="167"/>
      <c r="K1333" s="168"/>
      <c r="L1333" s="33"/>
      <c r="M1333" s="169"/>
      <c r="N1333" s="169"/>
    </row>
    <row r="1334" s="26" customFormat="1" ht="15" customHeight="1">
      <c r="A1334" s="33"/>
      <c r="B1334" s="33"/>
      <c r="C1334" s="33"/>
      <c r="D1334" s="33"/>
      <c r="E1334" s="33"/>
      <c r="F1334" s="165"/>
      <c r="G1334" s="165"/>
      <c r="H1334" s="166"/>
      <c r="I1334" s="161"/>
      <c r="J1334" s="167"/>
      <c r="K1334" s="168"/>
      <c r="L1334" s="33"/>
      <c r="M1334" s="169"/>
      <c r="N1334" s="169"/>
    </row>
    <row r="1335" s="26" customFormat="1" ht="15" customHeight="1">
      <c r="A1335" s="33"/>
      <c r="B1335" s="33"/>
      <c r="C1335" s="33"/>
      <c r="D1335" s="33"/>
      <c r="E1335" s="33"/>
      <c r="F1335" s="165"/>
      <c r="G1335" s="165"/>
      <c r="H1335" s="166"/>
      <c r="I1335" s="161"/>
      <c r="J1335" s="167"/>
      <c r="K1335" s="168"/>
      <c r="L1335" s="33"/>
      <c r="M1335" s="169"/>
      <c r="N1335" s="169"/>
    </row>
    <row r="1336" s="26" customFormat="1" ht="15" customHeight="1">
      <c r="A1336" s="33"/>
      <c r="B1336" s="33"/>
      <c r="C1336" s="33"/>
      <c r="D1336" s="33"/>
      <c r="E1336" s="33"/>
      <c r="F1336" s="165"/>
      <c r="G1336" s="165"/>
      <c r="H1336" s="166"/>
      <c r="I1336" s="161"/>
      <c r="J1336" s="167"/>
      <c r="K1336" s="168"/>
      <c r="L1336" s="33"/>
      <c r="M1336" s="169"/>
      <c r="N1336" s="169"/>
    </row>
    <row r="1337" s="26" customFormat="1" ht="15" customHeight="1">
      <c r="A1337" s="33"/>
      <c r="B1337" s="33"/>
      <c r="C1337" s="33"/>
      <c r="D1337" s="33"/>
      <c r="E1337" s="33"/>
      <c r="F1337" s="165"/>
      <c r="G1337" s="165"/>
      <c r="H1337" s="166"/>
      <c r="I1337" s="161"/>
      <c r="J1337" s="167"/>
      <c r="K1337" s="168"/>
      <c r="L1337" s="33"/>
      <c r="M1337" s="169"/>
      <c r="N1337" s="169"/>
    </row>
    <row r="1338" s="26" customFormat="1" ht="15" customHeight="1">
      <c r="A1338" s="33"/>
      <c r="B1338" s="33"/>
      <c r="C1338" s="33"/>
      <c r="D1338" s="33"/>
      <c r="E1338" s="33"/>
      <c r="F1338" s="165"/>
      <c r="G1338" s="165"/>
      <c r="H1338" s="166"/>
      <c r="I1338" s="161"/>
      <c r="J1338" s="167"/>
      <c r="K1338" s="168"/>
      <c r="L1338" s="33"/>
      <c r="M1338" s="169"/>
      <c r="N1338" s="169"/>
    </row>
    <row r="1339" s="26" customFormat="1" ht="15" customHeight="1">
      <c r="A1339" s="33"/>
      <c r="B1339" s="33"/>
      <c r="C1339" s="33"/>
      <c r="D1339" s="33"/>
      <c r="E1339" s="33"/>
      <c r="F1339" s="165"/>
      <c r="G1339" s="165"/>
      <c r="H1339" s="166"/>
      <c r="I1339" s="161"/>
      <c r="J1339" s="167"/>
      <c r="K1339" s="168"/>
      <c r="L1339" s="33"/>
      <c r="M1339" s="169"/>
      <c r="N1339" s="169"/>
    </row>
    <row r="1340" s="26" customFormat="1" ht="15" customHeight="1">
      <c r="A1340" s="33"/>
      <c r="B1340" s="33"/>
      <c r="C1340" s="33"/>
      <c r="D1340" s="33"/>
      <c r="E1340" s="33"/>
      <c r="F1340" s="165"/>
      <c r="G1340" s="165"/>
      <c r="H1340" s="166"/>
      <c r="I1340" s="161"/>
      <c r="J1340" s="167"/>
      <c r="K1340" s="168"/>
      <c r="L1340" s="33"/>
      <c r="M1340" s="169"/>
      <c r="N1340" s="169"/>
    </row>
    <row r="1341" s="26" customFormat="1" ht="15" customHeight="1">
      <c r="A1341" s="33"/>
      <c r="B1341" s="33"/>
      <c r="C1341" s="33"/>
      <c r="D1341" s="33"/>
      <c r="E1341" s="33"/>
      <c r="F1341" s="165"/>
      <c r="G1341" s="165"/>
      <c r="H1341" s="166"/>
      <c r="I1341" s="161"/>
      <c r="J1341" s="167"/>
      <c r="K1341" s="168"/>
      <c r="L1341" s="33"/>
      <c r="M1341" s="169"/>
      <c r="N1341" s="169"/>
    </row>
    <row r="1342" s="26" customFormat="1" ht="15" customHeight="1">
      <c r="A1342" s="33"/>
      <c r="B1342" s="33"/>
      <c r="C1342" s="33"/>
      <c r="D1342" s="33"/>
      <c r="E1342" s="33"/>
      <c r="F1342" s="165"/>
      <c r="G1342" s="165"/>
      <c r="H1342" s="166"/>
      <c r="I1342" s="161"/>
      <c r="J1342" s="167"/>
      <c r="K1342" s="168"/>
      <c r="L1342" s="33"/>
      <c r="M1342" s="169"/>
      <c r="N1342" s="169"/>
    </row>
    <row r="1343" s="26" customFormat="1" ht="15" customHeight="1">
      <c r="A1343" s="33"/>
      <c r="B1343" s="33"/>
      <c r="C1343" s="33"/>
      <c r="D1343" s="33"/>
      <c r="E1343" s="33"/>
      <c r="F1343" s="165"/>
      <c r="G1343" s="165"/>
      <c r="H1343" s="166"/>
      <c r="I1343" s="161"/>
      <c r="J1343" s="167"/>
      <c r="K1343" s="168"/>
      <c r="L1343" s="33"/>
      <c r="M1343" s="169"/>
      <c r="N1343" s="169"/>
    </row>
    <row r="1344" s="26" customFormat="1" ht="15" customHeight="1">
      <c r="A1344" s="33"/>
      <c r="B1344" s="33"/>
      <c r="C1344" s="33"/>
      <c r="D1344" s="33"/>
      <c r="E1344" s="33"/>
      <c r="F1344" s="165"/>
      <c r="G1344" s="165"/>
      <c r="H1344" s="166"/>
      <c r="I1344" s="161"/>
      <c r="J1344" s="167"/>
      <c r="K1344" s="168"/>
      <c r="L1344" s="33"/>
      <c r="M1344" s="169"/>
      <c r="N1344" s="169"/>
    </row>
    <row r="1345" s="26" customFormat="1" ht="15" customHeight="1">
      <c r="A1345" s="33"/>
      <c r="B1345" s="33"/>
      <c r="C1345" s="33"/>
      <c r="D1345" s="33"/>
      <c r="E1345" s="33"/>
      <c r="F1345" s="165"/>
      <c r="G1345" s="165"/>
      <c r="H1345" s="166"/>
      <c r="I1345" s="161"/>
      <c r="J1345" s="167"/>
      <c r="K1345" s="168"/>
      <c r="L1345" s="33"/>
      <c r="M1345" s="169"/>
      <c r="N1345" s="169"/>
    </row>
    <row r="1346" s="26" customFormat="1" ht="15" customHeight="1">
      <c r="A1346" s="33"/>
      <c r="B1346" s="33"/>
      <c r="C1346" s="33"/>
      <c r="D1346" s="33"/>
      <c r="E1346" s="33"/>
      <c r="F1346" s="165"/>
      <c r="G1346" s="165"/>
      <c r="H1346" s="166"/>
      <c r="I1346" s="161"/>
      <c r="J1346" s="167"/>
      <c r="K1346" s="168"/>
      <c r="L1346" s="33"/>
      <c r="M1346" s="169"/>
      <c r="N1346" s="169"/>
    </row>
    <row r="1347" s="26" customFormat="1" ht="15" customHeight="1">
      <c r="A1347" s="33"/>
      <c r="B1347" s="33"/>
      <c r="C1347" s="33"/>
      <c r="D1347" s="33"/>
      <c r="E1347" s="33"/>
      <c r="F1347" s="165"/>
      <c r="G1347" s="165"/>
      <c r="H1347" s="166"/>
      <c r="I1347" s="161"/>
      <c r="J1347" s="167"/>
      <c r="K1347" s="168"/>
      <c r="L1347" s="33"/>
      <c r="M1347" s="169"/>
      <c r="N1347" s="169"/>
    </row>
    <row r="1348" s="26" customFormat="1" ht="15" customHeight="1">
      <c r="A1348" s="33"/>
      <c r="B1348" s="33"/>
      <c r="C1348" s="33"/>
      <c r="D1348" s="33"/>
      <c r="E1348" s="33"/>
      <c r="F1348" s="165"/>
      <c r="G1348" s="165"/>
      <c r="H1348" s="166"/>
      <c r="I1348" s="161"/>
      <c r="J1348" s="167"/>
      <c r="K1348" s="168"/>
      <c r="L1348" s="33"/>
      <c r="M1348" s="169"/>
      <c r="N1348" s="169"/>
    </row>
    <row r="1349" s="26" customFormat="1" ht="15" customHeight="1">
      <c r="A1349" s="33"/>
      <c r="B1349" s="33"/>
      <c r="C1349" s="33"/>
      <c r="D1349" s="33"/>
      <c r="E1349" s="33"/>
      <c r="F1349" s="165"/>
      <c r="G1349" s="165"/>
      <c r="H1349" s="166"/>
      <c r="I1349" s="161"/>
      <c r="J1349" s="167"/>
      <c r="K1349" s="168"/>
      <c r="L1349" s="33"/>
      <c r="M1349" s="169"/>
      <c r="N1349" s="169"/>
    </row>
    <row r="1350" s="26" customFormat="1" ht="15" customHeight="1">
      <c r="A1350" s="33"/>
      <c r="B1350" s="33"/>
      <c r="C1350" s="33"/>
      <c r="D1350" s="33"/>
      <c r="E1350" s="33"/>
      <c r="F1350" s="165"/>
      <c r="G1350" s="165"/>
      <c r="H1350" s="166"/>
      <c r="I1350" s="161"/>
      <c r="J1350" s="167"/>
      <c r="K1350" s="168"/>
      <c r="L1350" s="33"/>
      <c r="M1350" s="169"/>
      <c r="N1350" s="169"/>
    </row>
    <row r="1351" s="26" customFormat="1" ht="15" customHeight="1">
      <c r="A1351" s="33"/>
      <c r="B1351" s="33"/>
      <c r="C1351" s="33"/>
      <c r="D1351" s="33"/>
      <c r="E1351" s="33"/>
      <c r="F1351" s="165"/>
      <c r="G1351" s="165"/>
      <c r="H1351" s="166"/>
      <c r="I1351" s="161"/>
      <c r="J1351" s="167"/>
      <c r="K1351" s="168"/>
      <c r="L1351" s="33"/>
      <c r="M1351" s="169"/>
      <c r="N1351" s="169"/>
    </row>
    <row r="1352" s="26" customFormat="1" ht="15" customHeight="1">
      <c r="A1352" s="33"/>
      <c r="B1352" s="33"/>
      <c r="C1352" s="33"/>
      <c r="D1352" s="33"/>
      <c r="E1352" s="33"/>
      <c r="F1352" s="165"/>
      <c r="G1352" s="165"/>
      <c r="H1352" s="166"/>
      <c r="I1352" s="161"/>
      <c r="J1352" s="167"/>
      <c r="K1352" s="168"/>
      <c r="L1352" s="33"/>
      <c r="M1352" s="169"/>
      <c r="N1352" s="169"/>
    </row>
    <row r="1353" s="26" customFormat="1" ht="15" customHeight="1">
      <c r="A1353" s="33"/>
      <c r="B1353" s="33"/>
      <c r="C1353" s="33"/>
      <c r="D1353" s="33"/>
      <c r="E1353" s="33"/>
      <c r="F1353" s="165"/>
      <c r="G1353" s="165"/>
      <c r="H1353" s="166"/>
      <c r="I1353" s="161"/>
      <c r="J1353" s="167"/>
      <c r="K1353" s="168"/>
      <c r="L1353" s="33"/>
      <c r="M1353" s="169"/>
      <c r="N1353" s="169"/>
    </row>
    <row r="1354" s="26" customFormat="1" ht="15" customHeight="1">
      <c r="A1354" s="33"/>
      <c r="B1354" s="33"/>
      <c r="C1354" s="33"/>
      <c r="D1354" s="33"/>
      <c r="E1354" s="33"/>
      <c r="F1354" s="165"/>
      <c r="G1354" s="165"/>
      <c r="H1354" s="166"/>
      <c r="I1354" s="161"/>
      <c r="J1354" s="167"/>
      <c r="K1354" s="168"/>
      <c r="L1354" s="33"/>
      <c r="M1354" s="169"/>
      <c r="N1354" s="169"/>
    </row>
    <row r="1355" s="26" customFormat="1" ht="15" customHeight="1">
      <c r="A1355" s="33"/>
      <c r="B1355" s="33"/>
      <c r="C1355" s="33"/>
      <c r="D1355" s="33"/>
      <c r="E1355" s="33"/>
      <c r="F1355" s="165"/>
      <c r="G1355" s="165"/>
      <c r="H1355" s="166"/>
      <c r="I1355" s="161"/>
      <c r="J1355" s="167"/>
      <c r="K1355" s="168"/>
      <c r="L1355" s="33"/>
      <c r="M1355" s="169"/>
      <c r="N1355" s="169"/>
    </row>
    <row r="1356" s="26" customFormat="1" ht="15" customHeight="1">
      <c r="A1356" s="33"/>
      <c r="B1356" s="33"/>
      <c r="C1356" s="33"/>
      <c r="D1356" s="33"/>
      <c r="E1356" s="33"/>
      <c r="F1356" s="165"/>
      <c r="G1356" s="165"/>
      <c r="H1356" s="166"/>
      <c r="I1356" s="161"/>
      <c r="J1356" s="167"/>
      <c r="K1356" s="168"/>
      <c r="L1356" s="33"/>
      <c r="M1356" s="169"/>
      <c r="N1356" s="169"/>
    </row>
    <row r="1357" s="26" customFormat="1" ht="15" customHeight="1">
      <c r="A1357" s="33"/>
      <c r="B1357" s="33"/>
      <c r="C1357" s="33"/>
      <c r="D1357" s="33"/>
      <c r="E1357" s="33"/>
      <c r="F1357" s="165"/>
      <c r="G1357" s="165"/>
      <c r="H1357" s="166"/>
      <c r="I1357" s="161"/>
      <c r="J1357" s="167"/>
      <c r="K1357" s="168"/>
      <c r="L1357" s="33"/>
      <c r="M1357" s="169"/>
      <c r="N1357" s="169"/>
    </row>
    <row r="1358" s="26" customFormat="1" ht="15" customHeight="1">
      <c r="A1358" s="33"/>
      <c r="B1358" s="33"/>
      <c r="C1358" s="33"/>
      <c r="D1358" s="33"/>
      <c r="E1358" s="33"/>
      <c r="F1358" s="165"/>
      <c r="G1358" s="165"/>
      <c r="H1358" s="166"/>
      <c r="I1358" s="161"/>
      <c r="J1358" s="167"/>
      <c r="K1358" s="168"/>
      <c r="L1358" s="33"/>
      <c r="M1358" s="169"/>
      <c r="N1358" s="169"/>
    </row>
    <row r="1359" s="26" customFormat="1" ht="15" customHeight="1">
      <c r="A1359" s="33"/>
      <c r="B1359" s="33"/>
      <c r="C1359" s="33"/>
      <c r="D1359" s="33"/>
      <c r="E1359" s="33"/>
      <c r="F1359" s="165"/>
      <c r="G1359" s="165"/>
      <c r="H1359" s="166"/>
      <c r="I1359" s="161"/>
      <c r="J1359" s="167"/>
      <c r="K1359" s="168"/>
      <c r="L1359" s="33"/>
      <c r="M1359" s="169"/>
      <c r="N1359" s="169"/>
    </row>
    <row r="1360" s="26" customFormat="1" ht="15" customHeight="1">
      <c r="A1360" s="33"/>
      <c r="B1360" s="33"/>
      <c r="C1360" s="33"/>
      <c r="D1360" s="33"/>
      <c r="E1360" s="33"/>
      <c r="F1360" s="165"/>
      <c r="G1360" s="165"/>
      <c r="H1360" s="166"/>
      <c r="I1360" s="161"/>
      <c r="J1360" s="167"/>
      <c r="K1360" s="168"/>
      <c r="L1360" s="33"/>
      <c r="M1360" s="169"/>
      <c r="N1360" s="169"/>
    </row>
    <row r="1361" s="26" customFormat="1" ht="15" customHeight="1">
      <c r="A1361" s="33"/>
      <c r="B1361" s="33"/>
      <c r="C1361" s="33"/>
      <c r="D1361" s="33"/>
      <c r="E1361" s="33"/>
      <c r="F1361" s="165"/>
      <c r="G1361" s="165"/>
      <c r="H1361" s="166"/>
      <c r="I1361" s="161"/>
      <c r="J1361" s="167"/>
      <c r="K1361" s="168"/>
      <c r="L1361" s="33"/>
      <c r="M1361" s="169"/>
      <c r="N1361" s="169"/>
    </row>
    <row r="1362" s="26" customFormat="1" ht="15" customHeight="1">
      <c r="A1362" s="33"/>
      <c r="B1362" s="33"/>
      <c r="C1362" s="33"/>
      <c r="D1362" s="33"/>
      <c r="E1362" s="33"/>
      <c r="F1362" s="165"/>
      <c r="G1362" s="165"/>
      <c r="H1362" s="166"/>
      <c r="I1362" s="161"/>
      <c r="J1362" s="167"/>
      <c r="K1362" s="168"/>
      <c r="L1362" s="33"/>
      <c r="M1362" s="169"/>
      <c r="N1362" s="169"/>
    </row>
    <row r="1363" s="26" customFormat="1" ht="15" customHeight="1">
      <c r="A1363" s="33"/>
      <c r="B1363" s="33"/>
      <c r="C1363" s="33"/>
      <c r="D1363" s="33"/>
      <c r="E1363" s="33"/>
      <c r="F1363" s="165"/>
      <c r="G1363" s="165"/>
      <c r="H1363" s="166"/>
      <c r="I1363" s="161"/>
      <c r="J1363" s="167"/>
      <c r="K1363" s="168"/>
      <c r="L1363" s="33"/>
      <c r="M1363" s="169"/>
      <c r="N1363" s="169"/>
    </row>
    <row r="1364" s="26" customFormat="1" ht="15" customHeight="1">
      <c r="A1364" s="33"/>
      <c r="B1364" s="33"/>
      <c r="C1364" s="33"/>
      <c r="D1364" s="33"/>
      <c r="E1364" s="33"/>
      <c r="F1364" s="165"/>
      <c r="G1364" s="165"/>
      <c r="H1364" s="166"/>
      <c r="I1364" s="161"/>
      <c r="J1364" s="167"/>
      <c r="K1364" s="168"/>
      <c r="L1364" s="33"/>
      <c r="M1364" s="169"/>
      <c r="N1364" s="169"/>
    </row>
    <row r="1365" s="26" customFormat="1" ht="15" customHeight="1">
      <c r="A1365" s="33"/>
      <c r="B1365" s="33"/>
      <c r="C1365" s="33"/>
      <c r="D1365" s="33"/>
      <c r="E1365" s="33"/>
      <c r="F1365" s="165"/>
      <c r="G1365" s="165"/>
      <c r="H1365" s="166"/>
      <c r="I1365" s="161"/>
      <c r="J1365" s="167"/>
      <c r="K1365" s="168"/>
      <c r="L1365" s="33"/>
      <c r="M1365" s="169"/>
      <c r="N1365" s="169"/>
    </row>
    <row r="1366" s="26" customFormat="1" ht="15" customHeight="1">
      <c r="A1366" s="33"/>
      <c r="B1366" s="33"/>
      <c r="C1366" s="33"/>
      <c r="D1366" s="33"/>
      <c r="E1366" s="33"/>
      <c r="F1366" s="165"/>
      <c r="G1366" s="165"/>
      <c r="H1366" s="166"/>
      <c r="I1366" s="161"/>
      <c r="J1366" s="167"/>
      <c r="K1366" s="168"/>
      <c r="L1366" s="33"/>
      <c r="M1366" s="169"/>
      <c r="N1366" s="169"/>
    </row>
    <row r="1367" s="26" customFormat="1" ht="15" customHeight="1">
      <c r="A1367" s="33"/>
      <c r="B1367" s="33"/>
      <c r="C1367" s="33"/>
      <c r="D1367" s="33"/>
      <c r="E1367" s="33"/>
      <c r="F1367" s="165"/>
      <c r="G1367" s="165"/>
      <c r="H1367" s="166"/>
      <c r="I1367" s="161"/>
      <c r="J1367" s="167"/>
      <c r="K1367" s="168"/>
      <c r="L1367" s="33"/>
      <c r="M1367" s="169"/>
      <c r="N1367" s="169"/>
    </row>
    <row r="1368" s="26" customFormat="1" ht="15" customHeight="1">
      <c r="A1368" s="33"/>
      <c r="B1368" s="33"/>
      <c r="C1368" s="33"/>
      <c r="D1368" s="33"/>
      <c r="E1368" s="33"/>
      <c r="F1368" s="165"/>
      <c r="G1368" s="165"/>
      <c r="H1368" s="166"/>
      <c r="I1368" s="161"/>
      <c r="J1368" s="167"/>
      <c r="K1368" s="168"/>
      <c r="L1368" s="33"/>
      <c r="M1368" s="169"/>
      <c r="N1368" s="169"/>
    </row>
    <row r="1369" s="26" customFormat="1" ht="15" customHeight="1">
      <c r="A1369" s="33"/>
      <c r="B1369" s="33"/>
      <c r="C1369" s="33"/>
      <c r="D1369" s="33"/>
      <c r="E1369" s="33"/>
      <c r="F1369" s="165"/>
      <c r="G1369" s="165"/>
      <c r="H1369" s="166"/>
      <c r="I1369" s="161"/>
      <c r="J1369" s="167"/>
      <c r="K1369" s="168"/>
      <c r="L1369" s="33"/>
      <c r="M1369" s="169"/>
      <c r="N1369" s="169"/>
    </row>
    <row r="1370" s="26" customFormat="1" ht="15" customHeight="1">
      <c r="A1370" s="33"/>
      <c r="B1370" s="33"/>
      <c r="C1370" s="33"/>
      <c r="D1370" s="33"/>
      <c r="E1370" s="33"/>
      <c r="F1370" s="165"/>
      <c r="G1370" s="165"/>
      <c r="H1370" s="166"/>
      <c r="I1370" s="161"/>
      <c r="J1370" s="167"/>
      <c r="K1370" s="168"/>
      <c r="L1370" s="33"/>
      <c r="M1370" s="169"/>
      <c r="N1370" s="169"/>
    </row>
    <row r="1371" s="26" customFormat="1" ht="15" customHeight="1">
      <c r="A1371" s="33"/>
      <c r="B1371" s="33"/>
      <c r="C1371" s="33"/>
      <c r="D1371" s="33"/>
      <c r="E1371" s="33"/>
      <c r="F1371" s="165"/>
      <c r="G1371" s="165"/>
      <c r="H1371" s="166"/>
      <c r="I1371" s="161"/>
      <c r="J1371" s="167"/>
      <c r="K1371" s="168"/>
      <c r="L1371" s="33"/>
      <c r="M1371" s="169"/>
      <c r="N1371" s="169"/>
    </row>
    <row r="1372" s="26" customFormat="1" ht="15" customHeight="1">
      <c r="A1372" s="33"/>
      <c r="B1372" s="33"/>
      <c r="C1372" s="33"/>
      <c r="D1372" s="33"/>
      <c r="E1372" s="33"/>
      <c r="F1372" s="165"/>
      <c r="G1372" s="165"/>
      <c r="H1372" s="166"/>
      <c r="I1372" s="161"/>
      <c r="J1372" s="167"/>
      <c r="K1372" s="168"/>
      <c r="L1372" s="33"/>
      <c r="M1372" s="169"/>
      <c r="N1372" s="169"/>
    </row>
    <row r="1373" s="26" customFormat="1" ht="15" customHeight="1">
      <c r="A1373" s="33"/>
      <c r="B1373" s="33"/>
      <c r="C1373" s="33"/>
      <c r="D1373" s="33"/>
      <c r="E1373" s="33"/>
      <c r="F1373" s="165"/>
      <c r="G1373" s="165"/>
      <c r="H1373" s="166"/>
      <c r="I1373" s="161"/>
      <c r="J1373" s="167"/>
      <c r="K1373" s="168"/>
      <c r="L1373" s="33"/>
      <c r="M1373" s="169"/>
      <c r="N1373" s="169"/>
    </row>
    <row r="1374" s="26" customFormat="1" ht="15" customHeight="1">
      <c r="A1374" s="33"/>
      <c r="B1374" s="33"/>
      <c r="C1374" s="33"/>
      <c r="D1374" s="33"/>
      <c r="E1374" s="33"/>
      <c r="F1374" s="165"/>
      <c r="G1374" s="165"/>
      <c r="H1374" s="166"/>
      <c r="I1374" s="161"/>
      <c r="J1374" s="167"/>
      <c r="K1374" s="168"/>
      <c r="L1374" s="33"/>
      <c r="M1374" s="169"/>
      <c r="N1374" s="169"/>
    </row>
    <row r="1375" s="26" customFormat="1" ht="15" customHeight="1">
      <c r="A1375" s="33"/>
      <c r="B1375" s="33"/>
      <c r="C1375" s="33"/>
      <c r="D1375" s="33"/>
      <c r="E1375" s="33"/>
      <c r="F1375" s="165"/>
      <c r="G1375" s="165"/>
      <c r="H1375" s="166"/>
      <c r="I1375" s="161"/>
      <c r="J1375" s="167"/>
      <c r="K1375" s="168"/>
      <c r="L1375" s="33"/>
      <c r="M1375" s="169"/>
      <c r="N1375" s="169"/>
    </row>
    <row r="1376" s="26" customFormat="1" ht="15" customHeight="1">
      <c r="A1376" s="33"/>
      <c r="B1376" s="33"/>
      <c r="C1376" s="33"/>
      <c r="D1376" s="33"/>
      <c r="E1376" s="33"/>
      <c r="F1376" s="165"/>
      <c r="G1376" s="165"/>
      <c r="H1376" s="166"/>
      <c r="I1376" s="161"/>
      <c r="J1376" s="167"/>
      <c r="K1376" s="168"/>
      <c r="L1376" s="33"/>
      <c r="M1376" s="169"/>
      <c r="N1376" s="169"/>
    </row>
    <row r="1377" s="26" customFormat="1" ht="15" customHeight="1">
      <c r="A1377" s="33"/>
      <c r="B1377" s="33"/>
      <c r="C1377" s="33"/>
      <c r="D1377" s="33"/>
      <c r="E1377" s="33"/>
      <c r="F1377" s="165"/>
      <c r="G1377" s="165"/>
      <c r="H1377" s="166"/>
      <c r="I1377" s="161"/>
      <c r="J1377" s="167"/>
      <c r="K1377" s="168"/>
      <c r="L1377" s="33"/>
      <c r="M1377" s="169"/>
      <c r="N1377" s="169"/>
    </row>
    <row r="1378" s="26" customFormat="1" ht="15" customHeight="1">
      <c r="A1378" s="33"/>
      <c r="B1378" s="33"/>
      <c r="C1378" s="33"/>
      <c r="D1378" s="33"/>
      <c r="E1378" s="33"/>
      <c r="F1378" s="165"/>
      <c r="G1378" s="165"/>
      <c r="H1378" s="166"/>
      <c r="I1378" s="161"/>
      <c r="J1378" s="167"/>
      <c r="K1378" s="168"/>
      <c r="L1378" s="33"/>
      <c r="M1378" s="169"/>
      <c r="N1378" s="169"/>
    </row>
    <row r="1379" s="26" customFormat="1" ht="15" customHeight="1">
      <c r="A1379" s="33"/>
      <c r="B1379" s="33"/>
      <c r="C1379" s="33"/>
      <c r="D1379" s="33"/>
      <c r="E1379" s="33"/>
      <c r="F1379" s="165"/>
      <c r="G1379" s="165"/>
      <c r="H1379" s="166"/>
      <c r="I1379" s="161"/>
      <c r="J1379" s="167"/>
      <c r="K1379" s="168"/>
      <c r="L1379" s="33"/>
      <c r="M1379" s="169"/>
      <c r="N1379" s="169"/>
    </row>
    <row r="1380" s="26" customFormat="1" ht="15" customHeight="1">
      <c r="A1380" s="33"/>
      <c r="B1380" s="33"/>
      <c r="C1380" s="33"/>
      <c r="D1380" s="33"/>
      <c r="E1380" s="33"/>
      <c r="F1380" s="165"/>
      <c r="G1380" s="165"/>
      <c r="H1380" s="166"/>
      <c r="I1380" s="161"/>
      <c r="J1380" s="167"/>
      <c r="K1380" s="168"/>
      <c r="L1380" s="33"/>
      <c r="M1380" s="169"/>
      <c r="N1380" s="169"/>
    </row>
    <row r="1381" s="26" customFormat="1" ht="15" customHeight="1">
      <c r="A1381" s="33"/>
      <c r="B1381" s="33"/>
      <c r="C1381" s="33"/>
      <c r="D1381" s="33"/>
      <c r="E1381" s="33"/>
      <c r="F1381" s="165"/>
      <c r="G1381" s="165"/>
      <c r="H1381" s="166"/>
      <c r="I1381" s="161"/>
      <c r="J1381" s="167"/>
      <c r="K1381" s="168"/>
      <c r="L1381" s="33"/>
      <c r="M1381" s="169"/>
      <c r="N1381" s="169"/>
    </row>
    <row r="1382" s="26" customFormat="1" ht="15" customHeight="1">
      <c r="A1382" s="33"/>
      <c r="B1382" s="33"/>
      <c r="C1382" s="33"/>
      <c r="D1382" s="33"/>
      <c r="E1382" s="33"/>
      <c r="F1382" s="165"/>
      <c r="G1382" s="165"/>
      <c r="H1382" s="166"/>
      <c r="I1382" s="161"/>
      <c r="J1382" s="167"/>
      <c r="K1382" s="168"/>
      <c r="L1382" s="33"/>
      <c r="M1382" s="169"/>
      <c r="N1382" s="169"/>
    </row>
    <row r="1383" s="26" customFormat="1" ht="15" customHeight="1">
      <c r="A1383" s="33"/>
      <c r="B1383" s="33"/>
      <c r="C1383" s="33"/>
      <c r="D1383" s="33"/>
      <c r="E1383" s="33"/>
      <c r="F1383" s="165"/>
      <c r="G1383" s="165"/>
      <c r="H1383" s="166"/>
      <c r="I1383" s="161"/>
      <c r="J1383" s="167"/>
      <c r="K1383" s="168"/>
      <c r="L1383" s="33"/>
      <c r="M1383" s="169"/>
      <c r="N1383" s="169"/>
    </row>
    <row r="1384" s="26" customFormat="1" ht="15" customHeight="1">
      <c r="A1384" s="33"/>
      <c r="B1384" s="33"/>
      <c r="C1384" s="33"/>
      <c r="D1384" s="33"/>
      <c r="E1384" s="33"/>
      <c r="F1384" s="165"/>
      <c r="G1384" s="165"/>
      <c r="H1384" s="166"/>
      <c r="I1384" s="161"/>
      <c r="J1384" s="167"/>
      <c r="K1384" s="168"/>
      <c r="L1384" s="33"/>
      <c r="M1384" s="169"/>
      <c r="N1384" s="169"/>
    </row>
    <row r="1385" s="26" customFormat="1" ht="15" customHeight="1">
      <c r="A1385" s="33"/>
      <c r="B1385" s="33"/>
      <c r="C1385" s="33"/>
      <c r="D1385" s="33"/>
      <c r="E1385" s="33"/>
      <c r="F1385" s="165"/>
      <c r="G1385" s="165"/>
      <c r="H1385" s="166"/>
      <c r="I1385" s="161"/>
      <c r="J1385" s="167"/>
      <c r="K1385" s="168"/>
      <c r="L1385" s="33"/>
      <c r="M1385" s="169"/>
      <c r="N1385" s="169"/>
    </row>
    <row r="1386" s="26" customFormat="1" ht="15" customHeight="1">
      <c r="A1386" s="33"/>
      <c r="B1386" s="33"/>
      <c r="C1386" s="33"/>
      <c r="D1386" s="33"/>
      <c r="E1386" s="33"/>
      <c r="F1386" s="165"/>
      <c r="G1386" s="165"/>
      <c r="H1386" s="166"/>
      <c r="I1386" s="161"/>
      <c r="J1386" s="167"/>
      <c r="K1386" s="168"/>
      <c r="L1386" s="33"/>
      <c r="M1386" s="169"/>
      <c r="N1386" s="169"/>
    </row>
    <row r="1387" s="26" customFormat="1" ht="15" customHeight="1">
      <c r="A1387" s="33"/>
      <c r="B1387" s="33"/>
      <c r="C1387" s="33"/>
      <c r="D1387" s="33"/>
      <c r="E1387" s="33"/>
      <c r="F1387" s="165"/>
      <c r="G1387" s="165"/>
      <c r="H1387" s="166"/>
      <c r="I1387" s="161"/>
      <c r="J1387" s="167"/>
      <c r="K1387" s="168"/>
      <c r="L1387" s="33"/>
      <c r="M1387" s="169"/>
      <c r="N1387" s="169"/>
    </row>
    <row r="1388" s="26" customFormat="1" ht="15" customHeight="1">
      <c r="A1388" s="33"/>
      <c r="B1388" s="33"/>
      <c r="C1388" s="33"/>
      <c r="D1388" s="33"/>
      <c r="E1388" s="33"/>
      <c r="F1388" s="165"/>
      <c r="G1388" s="165"/>
      <c r="H1388" s="166"/>
      <c r="I1388" s="161"/>
      <c r="J1388" s="167"/>
      <c r="K1388" s="168"/>
      <c r="L1388" s="33"/>
      <c r="M1388" s="169"/>
      <c r="N1388" s="169"/>
    </row>
    <row r="1389" s="26" customFormat="1" ht="15" customHeight="1">
      <c r="A1389" s="33"/>
      <c r="B1389" s="33"/>
      <c r="C1389" s="33"/>
      <c r="D1389" s="33"/>
      <c r="E1389" s="33"/>
      <c r="F1389" s="165"/>
      <c r="G1389" s="165"/>
      <c r="H1389" s="166"/>
      <c r="I1389" s="161"/>
      <c r="J1389" s="167"/>
      <c r="K1389" s="168"/>
      <c r="L1389" s="33"/>
      <c r="M1389" s="169"/>
      <c r="N1389" s="169"/>
    </row>
    <row r="1390" s="26" customFormat="1" ht="15" customHeight="1">
      <c r="A1390" s="33"/>
      <c r="B1390" s="33"/>
      <c r="C1390" s="33"/>
      <c r="D1390" s="33"/>
      <c r="E1390" s="33"/>
      <c r="F1390" s="165"/>
      <c r="G1390" s="165"/>
      <c r="H1390" s="166"/>
      <c r="I1390" s="161"/>
      <c r="J1390" s="167"/>
      <c r="K1390" s="168"/>
      <c r="L1390" s="33"/>
      <c r="M1390" s="169"/>
      <c r="N1390" s="169"/>
    </row>
    <row r="1391" s="26" customFormat="1" ht="15" customHeight="1">
      <c r="A1391" s="33"/>
      <c r="B1391" s="33"/>
      <c r="C1391" s="33"/>
      <c r="D1391" s="33"/>
      <c r="E1391" s="33"/>
      <c r="F1391" s="165"/>
      <c r="G1391" s="165"/>
      <c r="H1391" s="166"/>
      <c r="I1391" s="161"/>
      <c r="J1391" s="167"/>
      <c r="K1391" s="168"/>
      <c r="L1391" s="33"/>
      <c r="M1391" s="169"/>
      <c r="N1391" s="169"/>
    </row>
    <row r="1392" s="26" customFormat="1" ht="15" customHeight="1">
      <c r="A1392" s="33"/>
      <c r="B1392" s="33"/>
      <c r="C1392" s="33"/>
      <c r="D1392" s="33"/>
      <c r="E1392" s="33"/>
      <c r="F1392" s="165"/>
      <c r="G1392" s="165"/>
      <c r="H1392" s="166"/>
      <c r="I1392" s="161"/>
      <c r="J1392" s="167"/>
      <c r="K1392" s="168"/>
      <c r="L1392" s="33"/>
      <c r="M1392" s="169"/>
      <c r="N1392" s="169"/>
    </row>
    <row r="1393" s="26" customFormat="1" ht="15" customHeight="1">
      <c r="A1393" s="33"/>
      <c r="B1393" s="33"/>
      <c r="C1393" s="33"/>
      <c r="D1393" s="33"/>
      <c r="E1393" s="33"/>
      <c r="F1393" s="165"/>
      <c r="G1393" s="165"/>
      <c r="H1393" s="166"/>
      <c r="I1393" s="161"/>
      <c r="J1393" s="167"/>
      <c r="K1393" s="168"/>
      <c r="L1393" s="33"/>
      <c r="M1393" s="169"/>
      <c r="N1393" s="169"/>
    </row>
    <row r="1394" s="26" customFormat="1" ht="15" customHeight="1">
      <c r="A1394" s="33"/>
      <c r="B1394" s="33"/>
      <c r="C1394" s="33"/>
      <c r="D1394" s="33"/>
      <c r="E1394" s="33"/>
      <c r="F1394" s="165"/>
      <c r="G1394" s="165"/>
      <c r="H1394" s="166"/>
      <c r="I1394" s="161"/>
      <c r="J1394" s="167"/>
      <c r="K1394" s="168"/>
      <c r="L1394" s="33"/>
      <c r="M1394" s="169"/>
      <c r="N1394" s="169"/>
    </row>
    <row r="1395" s="26" customFormat="1" ht="15" customHeight="1">
      <c r="A1395" s="33"/>
      <c r="B1395" s="33"/>
      <c r="C1395" s="33"/>
      <c r="D1395" s="33"/>
      <c r="E1395" s="33"/>
      <c r="F1395" s="165"/>
      <c r="G1395" s="165"/>
      <c r="H1395" s="166"/>
      <c r="I1395" s="161"/>
      <c r="J1395" s="167"/>
      <c r="K1395" s="168"/>
      <c r="L1395" s="33"/>
      <c r="M1395" s="169"/>
      <c r="N1395" s="169"/>
    </row>
    <row r="1396" s="26" customFormat="1" ht="15" customHeight="1">
      <c r="A1396" s="33"/>
      <c r="B1396" s="33"/>
      <c r="C1396" s="33"/>
      <c r="D1396" s="33"/>
      <c r="E1396" s="33"/>
      <c r="F1396" s="165"/>
      <c r="G1396" s="165"/>
      <c r="H1396" s="166"/>
      <c r="I1396" s="161"/>
      <c r="J1396" s="167"/>
      <c r="K1396" s="168"/>
      <c r="L1396" s="33"/>
      <c r="M1396" s="169"/>
      <c r="N1396" s="169"/>
    </row>
    <row r="1397" s="26" customFormat="1" ht="15" customHeight="1">
      <c r="A1397" s="33"/>
      <c r="B1397" s="33"/>
      <c r="C1397" s="33"/>
      <c r="D1397" s="33"/>
      <c r="E1397" s="33"/>
      <c r="F1397" s="165"/>
      <c r="G1397" s="165"/>
      <c r="H1397" s="166"/>
      <c r="I1397" s="161"/>
      <c r="J1397" s="167"/>
      <c r="K1397" s="168"/>
      <c r="L1397" s="33"/>
      <c r="M1397" s="169"/>
      <c r="N1397" s="169"/>
    </row>
    <row r="1398" s="26" customFormat="1" ht="15" customHeight="1">
      <c r="A1398" s="33"/>
      <c r="B1398" s="33"/>
      <c r="C1398" s="33"/>
      <c r="D1398" s="33"/>
      <c r="E1398" s="33"/>
      <c r="F1398" s="165"/>
      <c r="G1398" s="165"/>
      <c r="H1398" s="166"/>
      <c r="I1398" s="161"/>
      <c r="J1398" s="167"/>
      <c r="K1398" s="168"/>
      <c r="L1398" s="33"/>
      <c r="M1398" s="169"/>
      <c r="N1398" s="169"/>
    </row>
    <row r="1399" s="26" customFormat="1" ht="15" customHeight="1">
      <c r="A1399" s="33"/>
      <c r="B1399" s="33"/>
      <c r="C1399" s="33"/>
      <c r="D1399" s="33"/>
      <c r="E1399" s="33"/>
      <c r="F1399" s="165"/>
      <c r="G1399" s="165"/>
      <c r="H1399" s="166"/>
      <c r="I1399" s="161"/>
      <c r="J1399" s="167"/>
      <c r="K1399" s="168"/>
      <c r="L1399" s="33"/>
      <c r="M1399" s="169"/>
      <c r="N1399" s="169"/>
    </row>
    <row r="1400" s="26" customFormat="1" ht="15" customHeight="1">
      <c r="A1400" s="33"/>
      <c r="B1400" s="33"/>
      <c r="C1400" s="33"/>
      <c r="D1400" s="33"/>
      <c r="E1400" s="33"/>
      <c r="F1400" s="165"/>
      <c r="G1400" s="165"/>
      <c r="H1400" s="166"/>
      <c r="I1400" s="161"/>
      <c r="J1400" s="167"/>
      <c r="K1400" s="168"/>
      <c r="L1400" s="33"/>
      <c r="M1400" s="169"/>
      <c r="N1400" s="169"/>
    </row>
    <row r="1401" s="26" customFormat="1" ht="15" customHeight="1">
      <c r="A1401" s="33"/>
      <c r="B1401" s="33"/>
      <c r="C1401" s="33"/>
      <c r="D1401" s="33"/>
      <c r="E1401" s="33"/>
      <c r="F1401" s="165"/>
      <c r="G1401" s="165"/>
      <c r="H1401" s="166"/>
      <c r="I1401" s="161"/>
      <c r="J1401" s="167"/>
      <c r="K1401" s="168"/>
      <c r="L1401" s="33"/>
      <c r="M1401" s="169"/>
      <c r="N1401" s="169"/>
    </row>
    <row r="1402" s="26" customFormat="1" ht="15" customHeight="1">
      <c r="A1402" s="33"/>
      <c r="B1402" s="33"/>
      <c r="C1402" s="33"/>
      <c r="D1402" s="33"/>
      <c r="E1402" s="33"/>
      <c r="F1402" s="165"/>
      <c r="G1402" s="165"/>
      <c r="H1402" s="166"/>
      <c r="I1402" s="161"/>
      <c r="J1402" s="167"/>
      <c r="K1402" s="168"/>
      <c r="L1402" s="33"/>
      <c r="M1402" s="169"/>
      <c r="N1402" s="169"/>
    </row>
    <row r="1403" s="26" customFormat="1" ht="15" customHeight="1">
      <c r="A1403" s="33"/>
      <c r="B1403" s="33"/>
      <c r="C1403" s="33"/>
      <c r="D1403" s="33"/>
      <c r="E1403" s="33"/>
      <c r="F1403" s="165"/>
      <c r="G1403" s="165"/>
      <c r="H1403" s="166"/>
      <c r="I1403" s="161"/>
      <c r="J1403" s="167"/>
      <c r="K1403" s="168"/>
      <c r="L1403" s="33"/>
      <c r="M1403" s="169"/>
      <c r="N1403" s="169"/>
    </row>
    <row r="1404" s="26" customFormat="1" ht="15" customHeight="1">
      <c r="A1404" s="33"/>
      <c r="B1404" s="33"/>
      <c r="C1404" s="33"/>
      <c r="D1404" s="33"/>
      <c r="E1404" s="33"/>
      <c r="F1404" s="165"/>
      <c r="G1404" s="165"/>
      <c r="H1404" s="166"/>
      <c r="I1404" s="161"/>
      <c r="J1404" s="167"/>
      <c r="K1404" s="168"/>
      <c r="L1404" s="33"/>
      <c r="M1404" s="169"/>
      <c r="N1404" s="169"/>
    </row>
    <row r="1405" s="26" customFormat="1" ht="15" customHeight="1">
      <c r="A1405" s="33"/>
      <c r="B1405" s="33"/>
      <c r="C1405" s="33"/>
      <c r="D1405" s="33"/>
      <c r="E1405" s="33"/>
      <c r="F1405" s="165"/>
      <c r="G1405" s="165"/>
      <c r="H1405" s="166"/>
      <c r="I1405" s="161"/>
      <c r="J1405" s="167"/>
      <c r="K1405" s="168"/>
      <c r="L1405" s="33"/>
      <c r="M1405" s="169"/>
      <c r="N1405" s="169"/>
    </row>
    <row r="1406" s="26" customFormat="1" ht="15" customHeight="1">
      <c r="A1406" s="33"/>
      <c r="B1406" s="33"/>
      <c r="C1406" s="33"/>
      <c r="D1406" s="33"/>
      <c r="E1406" s="33"/>
      <c r="F1406" s="165"/>
      <c r="G1406" s="165"/>
      <c r="H1406" s="166"/>
      <c r="I1406" s="161"/>
      <c r="J1406" s="167"/>
      <c r="K1406" s="168"/>
      <c r="L1406" s="33"/>
      <c r="M1406" s="169"/>
      <c r="N1406" s="169"/>
    </row>
    <row r="1407" s="26" customFormat="1" ht="15" customHeight="1">
      <c r="A1407" s="33"/>
      <c r="B1407" s="33"/>
      <c r="C1407" s="33"/>
      <c r="D1407" s="33"/>
      <c r="E1407" s="33"/>
      <c r="F1407" s="165"/>
      <c r="G1407" s="165"/>
      <c r="H1407" s="166"/>
      <c r="I1407" s="161"/>
      <c r="J1407" s="167"/>
      <c r="K1407" s="168"/>
      <c r="L1407" s="33"/>
      <c r="M1407" s="169"/>
      <c r="N1407" s="169"/>
    </row>
    <row r="1408" s="26" customFormat="1" ht="15" customHeight="1">
      <c r="A1408" s="33"/>
      <c r="B1408" s="33"/>
      <c r="C1408" s="33"/>
      <c r="D1408" s="33"/>
      <c r="E1408" s="33"/>
      <c r="F1408" s="165"/>
      <c r="G1408" s="165"/>
      <c r="H1408" s="166"/>
      <c r="I1408" s="161"/>
      <c r="J1408" s="167"/>
      <c r="K1408" s="168"/>
      <c r="L1408" s="33"/>
      <c r="M1408" s="169"/>
      <c r="N1408" s="169"/>
    </row>
    <row r="1409" s="26" customFormat="1" ht="15" customHeight="1">
      <c r="A1409" s="33"/>
      <c r="B1409" s="33"/>
      <c r="C1409" s="33"/>
      <c r="D1409" s="33"/>
      <c r="E1409" s="33"/>
      <c r="F1409" s="165"/>
      <c r="G1409" s="165"/>
      <c r="H1409" s="166"/>
      <c r="I1409" s="161"/>
      <c r="J1409" s="167"/>
      <c r="K1409" s="168"/>
      <c r="L1409" s="33"/>
      <c r="M1409" s="169"/>
      <c r="N1409" s="169"/>
    </row>
    <row r="1410" s="26" customFormat="1" ht="15" customHeight="1">
      <c r="A1410" s="33"/>
      <c r="B1410" s="33"/>
      <c r="C1410" s="33"/>
      <c r="D1410" s="33"/>
      <c r="E1410" s="33"/>
      <c r="F1410" s="165"/>
      <c r="G1410" s="165"/>
      <c r="H1410" s="166"/>
      <c r="I1410" s="161"/>
      <c r="J1410" s="167"/>
      <c r="K1410" s="168"/>
      <c r="L1410" s="33"/>
      <c r="M1410" s="169"/>
      <c r="N1410" s="169"/>
    </row>
    <row r="1411" s="26" customFormat="1" ht="15" customHeight="1">
      <c r="A1411" s="33"/>
      <c r="B1411" s="33"/>
      <c r="C1411" s="33"/>
      <c r="D1411" s="33"/>
      <c r="E1411" s="33"/>
      <c r="F1411" s="165"/>
      <c r="G1411" s="165"/>
      <c r="H1411" s="166"/>
      <c r="I1411" s="161"/>
      <c r="J1411" s="167"/>
      <c r="K1411" s="168"/>
      <c r="L1411" s="33"/>
      <c r="M1411" s="169"/>
      <c r="N1411" s="169"/>
    </row>
    <row r="1412" s="26" customFormat="1" ht="15" customHeight="1">
      <c r="A1412" s="33"/>
      <c r="B1412" s="33"/>
      <c r="C1412" s="33"/>
      <c r="D1412" s="33"/>
      <c r="E1412" s="33"/>
      <c r="F1412" s="165"/>
      <c r="G1412" s="165"/>
      <c r="H1412" s="166"/>
      <c r="I1412" s="161"/>
      <c r="J1412" s="167"/>
      <c r="K1412" s="168"/>
      <c r="L1412" s="33"/>
      <c r="M1412" s="169"/>
      <c r="N1412" s="169"/>
    </row>
    <row r="1413" s="26" customFormat="1" ht="15" customHeight="1">
      <c r="A1413" s="33"/>
      <c r="B1413" s="33"/>
      <c r="C1413" s="33"/>
      <c r="D1413" s="33"/>
      <c r="E1413" s="33"/>
      <c r="F1413" s="165"/>
      <c r="G1413" s="165"/>
      <c r="H1413" s="166"/>
      <c r="I1413" s="161"/>
      <c r="J1413" s="167"/>
      <c r="K1413" s="168"/>
      <c r="L1413" s="33"/>
      <c r="M1413" s="169"/>
      <c r="N1413" s="169"/>
    </row>
    <row r="1414" s="26" customFormat="1" ht="15" customHeight="1">
      <c r="A1414" s="33"/>
      <c r="B1414" s="33"/>
      <c r="C1414" s="33"/>
      <c r="D1414" s="33"/>
      <c r="E1414" s="33"/>
      <c r="F1414" s="165"/>
      <c r="G1414" s="165"/>
      <c r="H1414" s="166"/>
      <c r="I1414" s="161"/>
      <c r="J1414" s="167"/>
      <c r="K1414" s="168"/>
      <c r="L1414" s="33"/>
      <c r="M1414" s="169"/>
      <c r="N1414" s="169"/>
    </row>
    <row r="1415" s="26" customFormat="1" ht="15" customHeight="1">
      <c r="A1415" s="33"/>
      <c r="B1415" s="33"/>
      <c r="C1415" s="33"/>
      <c r="D1415" s="33"/>
      <c r="E1415" s="33"/>
      <c r="F1415" s="165"/>
      <c r="G1415" s="165"/>
      <c r="H1415" s="166"/>
      <c r="I1415" s="161"/>
      <c r="J1415" s="167"/>
      <c r="K1415" s="168"/>
      <c r="L1415" s="33"/>
      <c r="M1415" s="169"/>
      <c r="N1415" s="169"/>
    </row>
    <row r="1416" s="26" customFormat="1" ht="15" customHeight="1">
      <c r="A1416" s="33"/>
      <c r="B1416" s="33"/>
      <c r="C1416" s="33"/>
      <c r="D1416" s="33"/>
      <c r="E1416" s="33"/>
      <c r="F1416" s="165"/>
      <c r="G1416" s="165"/>
      <c r="H1416" s="166"/>
      <c r="I1416" s="161"/>
      <c r="J1416" s="167"/>
      <c r="K1416" s="168"/>
      <c r="L1416" s="33"/>
      <c r="M1416" s="169"/>
      <c r="N1416" s="169"/>
    </row>
    <row r="1417" s="26" customFormat="1" ht="15" customHeight="1">
      <c r="A1417" s="33"/>
      <c r="B1417" s="33"/>
      <c r="C1417" s="33"/>
      <c r="D1417" s="33"/>
      <c r="E1417" s="33"/>
      <c r="F1417" s="165"/>
      <c r="G1417" s="165"/>
      <c r="H1417" s="166"/>
      <c r="I1417" s="161"/>
      <c r="J1417" s="167"/>
      <c r="K1417" s="168"/>
      <c r="L1417" s="33"/>
      <c r="M1417" s="169"/>
      <c r="N1417" s="169"/>
    </row>
    <row r="1418" s="26" customFormat="1" ht="15" customHeight="1">
      <c r="A1418" s="33"/>
      <c r="B1418" s="33"/>
      <c r="C1418" s="33"/>
      <c r="D1418" s="33"/>
      <c r="E1418" s="33"/>
      <c r="F1418" s="165"/>
      <c r="G1418" s="165"/>
      <c r="H1418" s="166"/>
      <c r="I1418" s="161"/>
      <c r="J1418" s="167"/>
      <c r="K1418" s="168"/>
      <c r="L1418" s="33"/>
      <c r="M1418" s="169"/>
      <c r="N1418" s="169"/>
    </row>
    <row r="1419" s="26" customFormat="1" ht="15" customHeight="1">
      <c r="A1419" s="33"/>
      <c r="B1419" s="33"/>
      <c r="C1419" s="33"/>
      <c r="D1419" s="33"/>
      <c r="E1419" s="33"/>
      <c r="F1419" s="165"/>
      <c r="G1419" s="165"/>
      <c r="H1419" s="166"/>
      <c r="I1419" s="161"/>
      <c r="J1419" s="167"/>
      <c r="K1419" s="168"/>
      <c r="L1419" s="33"/>
      <c r="M1419" s="169"/>
      <c r="N1419" s="169"/>
    </row>
    <row r="1420" s="26" customFormat="1" ht="15" customHeight="1">
      <c r="A1420" s="33"/>
      <c r="B1420" s="33"/>
      <c r="C1420" s="33"/>
      <c r="D1420" s="33"/>
      <c r="E1420" s="33"/>
      <c r="F1420" s="165"/>
      <c r="G1420" s="165"/>
      <c r="H1420" s="166"/>
      <c r="I1420" s="161"/>
      <c r="J1420" s="167"/>
      <c r="K1420" s="168"/>
      <c r="L1420" s="33"/>
      <c r="M1420" s="169"/>
      <c r="N1420" s="169"/>
    </row>
    <row r="1421" s="26" customFormat="1" ht="15" customHeight="1">
      <c r="A1421" s="33"/>
      <c r="B1421" s="33"/>
      <c r="C1421" s="33"/>
      <c r="D1421" s="33"/>
      <c r="E1421" s="33"/>
      <c r="F1421" s="165"/>
      <c r="G1421" s="165"/>
      <c r="H1421" s="166"/>
      <c r="I1421" s="161"/>
      <c r="J1421" s="167"/>
      <c r="K1421" s="168"/>
      <c r="L1421" s="33"/>
      <c r="M1421" s="169"/>
      <c r="N1421" s="169"/>
    </row>
    <row r="1422" s="26" customFormat="1" ht="15" customHeight="1">
      <c r="A1422" s="33"/>
      <c r="B1422" s="33"/>
      <c r="C1422" s="33"/>
      <c r="D1422" s="33"/>
      <c r="E1422" s="33"/>
      <c r="F1422" s="165"/>
      <c r="G1422" s="165"/>
      <c r="H1422" s="166"/>
      <c r="I1422" s="161"/>
      <c r="J1422" s="167"/>
      <c r="K1422" s="168"/>
      <c r="L1422" s="33"/>
      <c r="M1422" s="169"/>
      <c r="N1422" s="169"/>
    </row>
    <row r="1423" s="26" customFormat="1" ht="15" customHeight="1">
      <c r="A1423" s="33"/>
      <c r="B1423" s="33"/>
      <c r="C1423" s="33"/>
      <c r="D1423" s="33"/>
      <c r="E1423" s="33"/>
      <c r="F1423" s="165"/>
      <c r="G1423" s="165"/>
      <c r="H1423" s="166"/>
      <c r="I1423" s="161"/>
      <c r="J1423" s="167"/>
      <c r="K1423" s="168"/>
      <c r="L1423" s="33"/>
      <c r="M1423" s="169"/>
      <c r="N1423" s="169"/>
    </row>
    <row r="1424" s="26" customFormat="1" ht="15" customHeight="1">
      <c r="A1424" s="33"/>
      <c r="B1424" s="33"/>
      <c r="C1424" s="33"/>
      <c r="D1424" s="33"/>
      <c r="E1424" s="33"/>
      <c r="F1424" s="165"/>
      <c r="G1424" s="165"/>
      <c r="H1424" s="166"/>
      <c r="I1424" s="161"/>
      <c r="J1424" s="167"/>
      <c r="K1424" s="168"/>
      <c r="L1424" s="33"/>
      <c r="M1424" s="169"/>
      <c r="N1424" s="169"/>
    </row>
    <row r="1425" s="26" customFormat="1" ht="15" customHeight="1">
      <c r="A1425" s="33"/>
      <c r="B1425" s="33"/>
      <c r="C1425" s="33"/>
      <c r="D1425" s="33"/>
      <c r="E1425" s="33"/>
      <c r="F1425" s="165"/>
      <c r="G1425" s="165"/>
      <c r="H1425" s="166"/>
      <c r="I1425" s="161"/>
      <c r="J1425" s="167"/>
      <c r="K1425" s="168"/>
      <c r="L1425" s="33"/>
      <c r="M1425" s="169"/>
      <c r="N1425" s="169"/>
    </row>
    <row r="1426" s="26" customFormat="1" ht="15" customHeight="1">
      <c r="A1426" s="33"/>
      <c r="B1426" s="33"/>
      <c r="C1426" s="33"/>
      <c r="D1426" s="33"/>
      <c r="E1426" s="33"/>
      <c r="F1426" s="165"/>
      <c r="G1426" s="165"/>
      <c r="H1426" s="166"/>
      <c r="I1426" s="161"/>
      <c r="J1426" s="167"/>
      <c r="K1426" s="168"/>
      <c r="L1426" s="33"/>
      <c r="M1426" s="169"/>
      <c r="N1426" s="169"/>
    </row>
    <row r="1427" s="26" customFormat="1" ht="15" customHeight="1">
      <c r="A1427" s="33"/>
      <c r="B1427" s="33"/>
      <c r="C1427" s="33"/>
      <c r="D1427" s="33"/>
      <c r="E1427" s="33"/>
      <c r="F1427" s="165"/>
      <c r="G1427" s="165"/>
      <c r="H1427" s="166"/>
      <c r="I1427" s="161"/>
      <c r="J1427" s="167"/>
      <c r="K1427" s="168"/>
      <c r="L1427" s="33"/>
      <c r="M1427" s="169"/>
      <c r="N1427" s="169"/>
    </row>
    <row r="1428" s="26" customFormat="1" ht="15" customHeight="1">
      <c r="A1428" s="33"/>
      <c r="B1428" s="33"/>
      <c r="C1428" s="33"/>
      <c r="D1428" s="33"/>
      <c r="E1428" s="33"/>
      <c r="F1428" s="165"/>
      <c r="G1428" s="165"/>
      <c r="H1428" s="166"/>
      <c r="I1428" s="161"/>
      <c r="J1428" s="167"/>
      <c r="K1428" s="168"/>
      <c r="L1428" s="33"/>
      <c r="M1428" s="169"/>
      <c r="N1428" s="169"/>
    </row>
    <row r="1429" s="26" customFormat="1" ht="15" customHeight="1">
      <c r="A1429" s="33"/>
      <c r="B1429" s="33"/>
      <c r="C1429" s="33"/>
      <c r="D1429" s="33"/>
      <c r="E1429" s="33"/>
      <c r="F1429" s="165"/>
      <c r="G1429" s="165"/>
      <c r="H1429" s="166"/>
      <c r="I1429" s="161"/>
      <c r="J1429" s="167"/>
      <c r="K1429" s="168"/>
      <c r="L1429" s="33"/>
      <c r="M1429" s="169"/>
      <c r="N1429" s="169"/>
    </row>
    <row r="1430" s="26" customFormat="1" ht="15" customHeight="1">
      <c r="A1430" s="33"/>
      <c r="B1430" s="33"/>
      <c r="C1430" s="33"/>
      <c r="D1430" s="33"/>
      <c r="E1430" s="33"/>
      <c r="F1430" s="165"/>
      <c r="G1430" s="165"/>
      <c r="H1430" s="166"/>
      <c r="I1430" s="161"/>
      <c r="J1430" s="167"/>
      <c r="K1430" s="168"/>
      <c r="L1430" s="33"/>
      <c r="M1430" s="169"/>
      <c r="N1430" s="169"/>
    </row>
    <row r="1431" s="26" customFormat="1" ht="15" customHeight="1">
      <c r="A1431" s="33"/>
      <c r="B1431" s="33"/>
      <c r="C1431" s="33"/>
      <c r="D1431" s="33"/>
      <c r="E1431" s="33"/>
      <c r="F1431" s="165"/>
      <c r="G1431" s="165"/>
      <c r="H1431" s="166"/>
      <c r="I1431" s="161"/>
      <c r="J1431" s="167"/>
      <c r="K1431" s="168"/>
      <c r="L1431" s="33"/>
      <c r="M1431" s="169"/>
      <c r="N1431" s="169"/>
    </row>
    <row r="1432" s="26" customFormat="1" ht="15" customHeight="1">
      <c r="A1432" s="33"/>
      <c r="B1432" s="33"/>
      <c r="C1432" s="33"/>
      <c r="D1432" s="33"/>
      <c r="E1432" s="33"/>
      <c r="F1432" s="165"/>
      <c r="G1432" s="165"/>
      <c r="H1432" s="166"/>
      <c r="I1432" s="161"/>
      <c r="J1432" s="167"/>
      <c r="K1432" s="168"/>
      <c r="L1432" s="33"/>
      <c r="M1432" s="169"/>
      <c r="N1432" s="169"/>
    </row>
    <row r="1433" s="26" customFormat="1" ht="15" customHeight="1">
      <c r="A1433" s="33"/>
      <c r="B1433" s="33"/>
      <c r="C1433" s="33"/>
      <c r="D1433" s="33"/>
      <c r="E1433" s="33"/>
      <c r="F1433" s="165"/>
      <c r="G1433" s="165"/>
      <c r="H1433" s="166"/>
      <c r="I1433" s="161"/>
      <c r="J1433" s="167"/>
      <c r="K1433" s="168"/>
      <c r="L1433" s="33"/>
      <c r="M1433" s="169"/>
      <c r="N1433" s="169"/>
    </row>
    <row r="1434" s="26" customFormat="1" ht="15" customHeight="1">
      <c r="A1434" s="33"/>
      <c r="B1434" s="33"/>
      <c r="C1434" s="33"/>
      <c r="D1434" s="33"/>
      <c r="E1434" s="33"/>
      <c r="F1434" s="165"/>
      <c r="G1434" s="165"/>
      <c r="H1434" s="166"/>
      <c r="I1434" s="161"/>
      <c r="J1434" s="167"/>
      <c r="K1434" s="168"/>
      <c r="L1434" s="33"/>
      <c r="M1434" s="169"/>
      <c r="N1434" s="169"/>
    </row>
    <row r="1435" s="26" customFormat="1" ht="15" customHeight="1">
      <c r="A1435" s="33"/>
      <c r="B1435" s="33"/>
      <c r="C1435" s="33"/>
      <c r="D1435" s="33"/>
      <c r="E1435" s="33"/>
      <c r="F1435" s="165"/>
      <c r="G1435" s="165"/>
      <c r="H1435" s="166"/>
      <c r="I1435" s="161"/>
      <c r="J1435" s="167"/>
      <c r="K1435" s="168"/>
      <c r="L1435" s="33"/>
      <c r="M1435" s="169"/>
      <c r="N1435" s="169"/>
    </row>
    <row r="1436" s="26" customFormat="1" ht="15" customHeight="1">
      <c r="A1436" s="33"/>
      <c r="B1436" s="33"/>
      <c r="C1436" s="33"/>
      <c r="D1436" s="33"/>
      <c r="E1436" s="33"/>
      <c r="F1436" s="165"/>
      <c r="G1436" s="165"/>
      <c r="H1436" s="166"/>
      <c r="I1436" s="161"/>
      <c r="J1436" s="167"/>
      <c r="K1436" s="168"/>
      <c r="L1436" s="33"/>
      <c r="M1436" s="169"/>
      <c r="N1436" s="169"/>
    </row>
    <row r="1437" s="26" customFormat="1" ht="15" customHeight="1">
      <c r="A1437" s="33"/>
      <c r="B1437" s="33"/>
      <c r="C1437" s="33"/>
      <c r="D1437" s="33"/>
      <c r="E1437" s="33"/>
      <c r="F1437" s="165"/>
      <c r="G1437" s="165"/>
      <c r="H1437" s="166"/>
      <c r="I1437" s="161"/>
      <c r="J1437" s="167"/>
      <c r="K1437" s="168"/>
      <c r="L1437" s="33"/>
      <c r="M1437" s="169"/>
      <c r="N1437" s="169"/>
    </row>
    <row r="1438" s="26" customFormat="1" ht="15" customHeight="1">
      <c r="A1438" s="33"/>
      <c r="B1438" s="33"/>
      <c r="C1438" s="33"/>
      <c r="D1438" s="33"/>
      <c r="E1438" s="33"/>
      <c r="F1438" s="165"/>
      <c r="G1438" s="165"/>
      <c r="H1438" s="166"/>
      <c r="I1438" s="161"/>
      <c r="J1438" s="167"/>
      <c r="K1438" s="168"/>
      <c r="L1438" s="33"/>
      <c r="M1438" s="169"/>
      <c r="N1438" s="169"/>
    </row>
    <row r="1439" s="26" customFormat="1" ht="15" customHeight="1">
      <c r="A1439" s="33"/>
      <c r="B1439" s="33"/>
      <c r="C1439" s="33"/>
      <c r="D1439" s="33"/>
      <c r="E1439" s="33"/>
      <c r="F1439" s="165"/>
      <c r="G1439" s="165"/>
      <c r="H1439" s="166"/>
      <c r="I1439" s="161"/>
      <c r="J1439" s="167"/>
      <c r="K1439" s="168"/>
      <c r="L1439" s="33"/>
      <c r="M1439" s="169"/>
      <c r="N1439" s="169"/>
    </row>
    <row r="1440" s="26" customFormat="1" ht="15" customHeight="1">
      <c r="A1440" s="33"/>
      <c r="B1440" s="33"/>
      <c r="C1440" s="33"/>
      <c r="D1440" s="33"/>
      <c r="E1440" s="33"/>
      <c r="F1440" s="165"/>
      <c r="G1440" s="165"/>
      <c r="H1440" s="166"/>
      <c r="I1440" s="161"/>
      <c r="J1440" s="167"/>
      <c r="K1440" s="168"/>
      <c r="L1440" s="33"/>
      <c r="M1440" s="169"/>
      <c r="N1440" s="169"/>
    </row>
    <row r="1441" s="26" customFormat="1" ht="15" customHeight="1">
      <c r="A1441" s="33"/>
      <c r="B1441" s="33"/>
      <c r="C1441" s="33"/>
      <c r="D1441" s="33"/>
      <c r="E1441" s="33"/>
      <c r="F1441" s="165"/>
      <c r="G1441" s="165"/>
      <c r="H1441" s="166"/>
      <c r="I1441" s="161"/>
      <c r="J1441" s="167"/>
      <c r="K1441" s="168"/>
      <c r="L1441" s="33"/>
      <c r="M1441" s="169"/>
      <c r="N1441" s="169"/>
    </row>
    <row r="1442" s="26" customFormat="1" ht="15" customHeight="1">
      <c r="A1442" s="33"/>
      <c r="B1442" s="33"/>
      <c r="C1442" s="33"/>
      <c r="D1442" s="33"/>
      <c r="E1442" s="33"/>
      <c r="F1442" s="165"/>
      <c r="G1442" s="165"/>
      <c r="H1442" s="166"/>
      <c r="I1442" s="161"/>
      <c r="J1442" s="167"/>
      <c r="K1442" s="168"/>
      <c r="L1442" s="33"/>
      <c r="M1442" s="169"/>
      <c r="N1442" s="169"/>
    </row>
    <row r="1443" s="26" customFormat="1" ht="15" customHeight="1">
      <c r="A1443" s="33"/>
      <c r="B1443" s="33"/>
      <c r="C1443" s="33"/>
      <c r="D1443" s="33"/>
      <c r="E1443" s="33"/>
      <c r="F1443" s="165"/>
      <c r="G1443" s="165"/>
      <c r="H1443" s="166"/>
      <c r="I1443" s="161"/>
      <c r="J1443" s="167"/>
      <c r="K1443" s="168"/>
      <c r="L1443" s="33"/>
      <c r="M1443" s="169"/>
      <c r="N1443" s="169"/>
    </row>
    <row r="1444" s="26" customFormat="1" ht="15" customHeight="1">
      <c r="A1444" s="33"/>
      <c r="B1444" s="33"/>
      <c r="C1444" s="33"/>
      <c r="D1444" s="33"/>
      <c r="E1444" s="33"/>
      <c r="F1444" s="165"/>
      <c r="G1444" s="165"/>
      <c r="H1444" s="166"/>
      <c r="I1444" s="161"/>
      <c r="J1444" s="167"/>
      <c r="K1444" s="168"/>
      <c r="L1444" s="33"/>
      <c r="M1444" s="169"/>
      <c r="N1444" s="169"/>
    </row>
    <row r="1445" s="26" customFormat="1" ht="15" customHeight="1">
      <c r="A1445" s="33"/>
      <c r="B1445" s="33"/>
      <c r="C1445" s="33"/>
      <c r="D1445" s="33"/>
      <c r="E1445" s="33"/>
      <c r="F1445" s="165"/>
      <c r="G1445" s="165"/>
      <c r="H1445" s="166"/>
      <c r="I1445" s="161"/>
      <c r="J1445" s="167"/>
      <c r="K1445" s="168"/>
      <c r="L1445" s="33"/>
      <c r="M1445" s="169"/>
      <c r="N1445" s="169"/>
    </row>
    <row r="1446" s="26" customFormat="1" ht="15" customHeight="1">
      <c r="A1446" s="33"/>
      <c r="B1446" s="33"/>
      <c r="C1446" s="33"/>
      <c r="D1446" s="33"/>
      <c r="E1446" s="33"/>
      <c r="F1446" s="165"/>
      <c r="G1446" s="165"/>
      <c r="H1446" s="166"/>
      <c r="I1446" s="161"/>
      <c r="J1446" s="167"/>
      <c r="K1446" s="168"/>
      <c r="L1446" s="33"/>
      <c r="M1446" s="169"/>
      <c r="N1446" s="169"/>
    </row>
    <row r="1447" s="26" customFormat="1" ht="15" customHeight="1">
      <c r="A1447" s="33"/>
      <c r="B1447" s="33"/>
      <c r="C1447" s="33"/>
      <c r="D1447" s="33"/>
      <c r="E1447" s="33"/>
      <c r="F1447" s="165"/>
      <c r="G1447" s="165"/>
      <c r="H1447" s="166"/>
      <c r="I1447" s="161"/>
      <c r="J1447" s="167"/>
      <c r="K1447" s="168"/>
      <c r="L1447" s="33"/>
      <c r="M1447" s="169"/>
      <c r="N1447" s="169"/>
    </row>
    <row r="1448" s="26" customFormat="1" ht="15" customHeight="1">
      <c r="A1448" s="33"/>
      <c r="B1448" s="33"/>
      <c r="C1448" s="33"/>
      <c r="D1448" s="33"/>
      <c r="E1448" s="33"/>
      <c r="F1448" s="165"/>
      <c r="G1448" s="165"/>
      <c r="H1448" s="166"/>
      <c r="I1448" s="161"/>
      <c r="J1448" s="167"/>
      <c r="K1448" s="168"/>
      <c r="L1448" s="33"/>
      <c r="M1448" s="169"/>
      <c r="N1448" s="169"/>
    </row>
    <row r="1449" s="26" customFormat="1" ht="15" customHeight="1">
      <c r="A1449" s="33"/>
      <c r="B1449" s="33"/>
      <c r="C1449" s="33"/>
      <c r="D1449" s="33"/>
      <c r="E1449" s="33"/>
      <c r="F1449" s="165"/>
      <c r="G1449" s="165"/>
      <c r="H1449" s="166"/>
      <c r="I1449" s="161"/>
      <c r="J1449" s="167"/>
      <c r="K1449" s="168"/>
      <c r="L1449" s="33"/>
      <c r="M1449" s="169"/>
      <c r="N1449" s="169"/>
    </row>
    <row r="1450" s="26" customFormat="1" ht="15" customHeight="1">
      <c r="A1450" s="33"/>
      <c r="B1450" s="33"/>
      <c r="C1450" s="33"/>
      <c r="D1450" s="33"/>
      <c r="E1450" s="33"/>
      <c r="F1450" s="165"/>
      <c r="G1450" s="165"/>
      <c r="H1450" s="166"/>
      <c r="I1450" s="161"/>
      <c r="J1450" s="167"/>
      <c r="K1450" s="168"/>
      <c r="L1450" s="33"/>
      <c r="M1450" s="169"/>
      <c r="N1450" s="169"/>
    </row>
    <row r="1451" s="26" customFormat="1" ht="15" customHeight="1">
      <c r="A1451" s="33"/>
      <c r="B1451" s="33"/>
      <c r="C1451" s="33"/>
      <c r="D1451" s="33"/>
      <c r="E1451" s="33"/>
      <c r="F1451" s="165"/>
      <c r="G1451" s="165"/>
      <c r="H1451" s="166"/>
      <c r="I1451" s="161"/>
      <c r="J1451" s="167"/>
      <c r="K1451" s="168"/>
      <c r="L1451" s="33"/>
      <c r="M1451" s="169"/>
      <c r="N1451" s="169"/>
    </row>
    <row r="1452" s="26" customFormat="1" ht="15" customHeight="1">
      <c r="A1452" s="33"/>
      <c r="B1452" s="33"/>
      <c r="C1452" s="33"/>
      <c r="D1452" s="33"/>
      <c r="E1452" s="33"/>
      <c r="F1452" s="165"/>
      <c r="G1452" s="165"/>
      <c r="H1452" s="166"/>
      <c r="I1452" s="161"/>
      <c r="J1452" s="167"/>
      <c r="K1452" s="168"/>
      <c r="L1452" s="33"/>
      <c r="M1452" s="169"/>
      <c r="N1452" s="169"/>
    </row>
    <row r="1453" s="26" customFormat="1" ht="15" customHeight="1">
      <c r="A1453" s="33"/>
      <c r="B1453" s="33"/>
      <c r="C1453" s="33"/>
      <c r="D1453" s="33"/>
      <c r="E1453" s="33"/>
      <c r="F1453" s="165"/>
      <c r="G1453" s="165"/>
      <c r="H1453" s="166"/>
      <c r="I1453" s="161"/>
      <c r="J1453" s="167"/>
      <c r="K1453" s="168"/>
      <c r="L1453" s="33"/>
      <c r="M1453" s="169"/>
      <c r="N1453" s="169"/>
    </row>
    <row r="1454" s="26" customFormat="1" ht="15" customHeight="1">
      <c r="A1454" s="33"/>
      <c r="B1454" s="33"/>
      <c r="C1454" s="33"/>
      <c r="D1454" s="33"/>
      <c r="E1454" s="33"/>
      <c r="F1454" s="165"/>
      <c r="G1454" s="165"/>
      <c r="H1454" s="166"/>
      <c r="I1454" s="161"/>
      <c r="J1454" s="167"/>
      <c r="K1454" s="168"/>
      <c r="L1454" s="33"/>
      <c r="M1454" s="169"/>
      <c r="N1454" s="169"/>
    </row>
    <row r="1455" s="26" customFormat="1" ht="15" customHeight="1">
      <c r="A1455" s="33"/>
      <c r="B1455" s="33"/>
      <c r="C1455" s="33"/>
      <c r="D1455" s="33"/>
      <c r="E1455" s="33"/>
      <c r="F1455" s="165"/>
      <c r="G1455" s="165"/>
      <c r="H1455" s="166"/>
      <c r="I1455" s="161"/>
      <c r="J1455" s="167"/>
      <c r="K1455" s="168"/>
      <c r="L1455" s="33"/>
      <c r="M1455" s="169"/>
      <c r="N1455" s="169"/>
    </row>
    <row r="1456" s="26" customFormat="1" ht="15" customHeight="1">
      <c r="A1456" s="33"/>
      <c r="B1456" s="33"/>
      <c r="C1456" s="33"/>
      <c r="D1456" s="33"/>
      <c r="E1456" s="33"/>
      <c r="F1456" s="165"/>
      <c r="G1456" s="165"/>
      <c r="H1456" s="166"/>
      <c r="I1456" s="161"/>
      <c r="J1456" s="167"/>
      <c r="K1456" s="168"/>
      <c r="L1456" s="33"/>
      <c r="M1456" s="169"/>
      <c r="N1456" s="169"/>
    </row>
    <row r="1457" s="26" customFormat="1" ht="15" customHeight="1">
      <c r="A1457" s="33"/>
      <c r="B1457" s="33"/>
      <c r="C1457" s="33"/>
      <c r="D1457" s="33"/>
      <c r="E1457" s="33"/>
      <c r="F1457" s="165"/>
      <c r="G1457" s="165"/>
      <c r="H1457" s="166"/>
      <c r="I1457" s="161"/>
      <c r="J1457" s="167"/>
      <c r="K1457" s="168"/>
      <c r="L1457" s="33"/>
      <c r="M1457" s="169"/>
      <c r="N1457" s="169"/>
    </row>
    <row r="1458" s="26" customFormat="1" ht="15" customHeight="1">
      <c r="A1458" s="33"/>
      <c r="B1458" s="33"/>
      <c r="C1458" s="33"/>
      <c r="D1458" s="33"/>
      <c r="E1458" s="33"/>
      <c r="F1458" s="165"/>
      <c r="G1458" s="165"/>
      <c r="H1458" s="166"/>
      <c r="I1458" s="161"/>
      <c r="J1458" s="167"/>
      <c r="K1458" s="168"/>
      <c r="L1458" s="33"/>
      <c r="M1458" s="169"/>
      <c r="N1458" s="169"/>
    </row>
    <row r="1459" s="26" customFormat="1" ht="15" customHeight="1">
      <c r="A1459" s="33"/>
      <c r="B1459" s="33"/>
      <c r="C1459" s="33"/>
      <c r="D1459" s="33"/>
      <c r="E1459" s="33"/>
      <c r="F1459" s="165"/>
      <c r="G1459" s="165"/>
      <c r="H1459" s="166"/>
      <c r="I1459" s="161"/>
      <c r="J1459" s="167"/>
      <c r="K1459" s="168"/>
      <c r="L1459" s="33"/>
      <c r="M1459" s="169"/>
      <c r="N1459" s="169"/>
    </row>
    <row r="1460" s="26" customFormat="1" ht="15" customHeight="1">
      <c r="A1460" s="33"/>
      <c r="B1460" s="33"/>
      <c r="C1460" s="33"/>
      <c r="D1460" s="33"/>
      <c r="E1460" s="33"/>
      <c r="F1460" s="165"/>
      <c r="G1460" s="165"/>
      <c r="H1460" s="166"/>
      <c r="I1460" s="161"/>
      <c r="J1460" s="167"/>
      <c r="K1460" s="168"/>
      <c r="L1460" s="33"/>
      <c r="M1460" s="169"/>
      <c r="N1460" s="169"/>
    </row>
    <row r="1461" s="26" customFormat="1" ht="15" customHeight="1">
      <c r="A1461" s="33"/>
      <c r="B1461" s="33"/>
      <c r="C1461" s="33"/>
      <c r="D1461" s="33"/>
      <c r="E1461" s="33"/>
      <c r="F1461" s="165"/>
      <c r="G1461" s="165"/>
      <c r="H1461" s="166"/>
      <c r="I1461" s="161"/>
      <c r="J1461" s="167"/>
      <c r="K1461" s="168"/>
      <c r="L1461" s="33"/>
      <c r="M1461" s="169"/>
      <c r="N1461" s="169"/>
    </row>
    <row r="1462" s="26" customFormat="1" ht="15" customHeight="1">
      <c r="A1462" s="33"/>
      <c r="B1462" s="33"/>
      <c r="C1462" s="33"/>
      <c r="D1462" s="33"/>
      <c r="E1462" s="33"/>
      <c r="F1462" s="165"/>
      <c r="G1462" s="165"/>
      <c r="H1462" s="166"/>
      <c r="I1462" s="161"/>
      <c r="J1462" s="167"/>
      <c r="K1462" s="168"/>
      <c r="L1462" s="33"/>
      <c r="M1462" s="169"/>
      <c r="N1462" s="169"/>
    </row>
    <row r="1463" s="26" customFormat="1" ht="15" customHeight="1">
      <c r="A1463" s="33"/>
      <c r="B1463" s="33"/>
      <c r="C1463" s="33"/>
      <c r="D1463" s="33"/>
      <c r="E1463" s="33"/>
      <c r="F1463" s="165"/>
      <c r="G1463" s="165"/>
      <c r="H1463" s="166"/>
      <c r="I1463" s="161"/>
      <c r="J1463" s="167"/>
      <c r="K1463" s="168"/>
      <c r="L1463" s="33"/>
      <c r="M1463" s="169"/>
      <c r="N1463" s="169"/>
    </row>
    <row r="1464" s="26" customFormat="1" ht="15" customHeight="1">
      <c r="A1464" s="33"/>
      <c r="B1464" s="33"/>
      <c r="C1464" s="33"/>
      <c r="D1464" s="33"/>
      <c r="E1464" s="33"/>
      <c r="F1464" s="165"/>
      <c r="G1464" s="165"/>
      <c r="H1464" s="166"/>
      <c r="I1464" s="161"/>
      <c r="J1464" s="167"/>
      <c r="K1464" s="168"/>
      <c r="L1464" s="33"/>
      <c r="M1464" s="169"/>
      <c r="N1464" s="169"/>
    </row>
    <row r="1465" s="26" customFormat="1" ht="15" customHeight="1">
      <c r="A1465" s="33"/>
      <c r="B1465" s="33"/>
      <c r="C1465" s="33"/>
      <c r="D1465" s="33"/>
      <c r="E1465" s="33"/>
      <c r="F1465" s="165"/>
      <c r="G1465" s="165"/>
      <c r="H1465" s="166"/>
      <c r="I1465" s="161"/>
      <c r="J1465" s="167"/>
      <c r="K1465" s="168"/>
      <c r="L1465" s="33"/>
      <c r="M1465" s="169"/>
      <c r="N1465" s="169"/>
    </row>
    <row r="1466" s="26" customFormat="1" ht="15" customHeight="1">
      <c r="A1466" s="33"/>
      <c r="B1466" s="33"/>
      <c r="C1466" s="33"/>
      <c r="D1466" s="33"/>
      <c r="E1466" s="33"/>
      <c r="F1466" s="165"/>
      <c r="G1466" s="165"/>
      <c r="H1466" s="166"/>
      <c r="I1466" s="161"/>
      <c r="J1466" s="167"/>
      <c r="K1466" s="168"/>
      <c r="L1466" s="33"/>
      <c r="M1466" s="169"/>
      <c r="N1466" s="169"/>
    </row>
    <row r="1467" s="26" customFormat="1" ht="15" customHeight="1">
      <c r="A1467" s="33"/>
      <c r="B1467" s="33"/>
      <c r="C1467" s="33"/>
      <c r="D1467" s="33"/>
      <c r="E1467" s="33"/>
      <c r="F1467" s="165"/>
      <c r="G1467" s="165"/>
      <c r="H1467" s="166"/>
      <c r="I1467" s="161"/>
      <c r="J1467" s="167"/>
      <c r="K1467" s="168"/>
      <c r="L1467" s="33"/>
      <c r="M1467" s="169"/>
      <c r="N1467" s="169"/>
    </row>
    <row r="1468" s="26" customFormat="1" ht="15" customHeight="1">
      <c r="A1468" s="33"/>
      <c r="B1468" s="33"/>
      <c r="C1468" s="33"/>
      <c r="D1468" s="33"/>
      <c r="E1468" s="33"/>
      <c r="F1468" s="165"/>
      <c r="G1468" s="165"/>
      <c r="H1468" s="166"/>
      <c r="I1468" s="161"/>
      <c r="J1468" s="167"/>
      <c r="K1468" s="168"/>
      <c r="L1468" s="33"/>
      <c r="M1468" s="169"/>
      <c r="N1468" s="169"/>
    </row>
    <row r="1469" s="26" customFormat="1" ht="15" customHeight="1">
      <c r="A1469" s="33"/>
      <c r="B1469" s="33"/>
      <c r="C1469" s="33"/>
      <c r="D1469" s="33"/>
      <c r="E1469" s="33"/>
      <c r="F1469" s="165"/>
      <c r="G1469" s="165"/>
      <c r="H1469" s="166"/>
      <c r="I1469" s="161"/>
      <c r="J1469" s="167"/>
      <c r="K1469" s="168"/>
      <c r="L1469" s="33"/>
      <c r="M1469" s="169"/>
      <c r="N1469" s="169"/>
    </row>
    <row r="1470" s="26" customFormat="1" ht="15" customHeight="1">
      <c r="A1470" s="33"/>
      <c r="B1470" s="33"/>
      <c r="C1470" s="33"/>
      <c r="D1470" s="33"/>
      <c r="E1470" s="33"/>
      <c r="F1470" s="165"/>
      <c r="G1470" s="165"/>
      <c r="H1470" s="166"/>
      <c r="I1470" s="161"/>
      <c r="J1470" s="167"/>
      <c r="K1470" s="168"/>
      <c r="L1470" s="33"/>
      <c r="M1470" s="169"/>
      <c r="N1470" s="169"/>
    </row>
    <row r="1471" s="26" customFormat="1" ht="15" customHeight="1">
      <c r="A1471" s="33"/>
      <c r="B1471" s="33"/>
      <c r="C1471" s="33"/>
      <c r="D1471" s="33"/>
      <c r="E1471" s="33"/>
      <c r="F1471" s="165"/>
      <c r="G1471" s="165"/>
      <c r="H1471" s="166"/>
      <c r="I1471" s="161"/>
      <c r="J1471" s="167"/>
      <c r="K1471" s="168"/>
      <c r="L1471" s="33"/>
      <c r="M1471" s="169"/>
      <c r="N1471" s="169"/>
    </row>
    <row r="1472" s="26" customFormat="1" ht="15" customHeight="1">
      <c r="A1472" s="33"/>
      <c r="B1472" s="33"/>
      <c r="C1472" s="33"/>
      <c r="D1472" s="33"/>
      <c r="E1472" s="33"/>
      <c r="F1472" s="165"/>
      <c r="G1472" s="165"/>
      <c r="H1472" s="166"/>
      <c r="I1472" s="161"/>
      <c r="J1472" s="167"/>
      <c r="K1472" s="168"/>
      <c r="L1472" s="33"/>
      <c r="M1472" s="169"/>
      <c r="N1472" s="169"/>
    </row>
    <row r="1473" s="26" customFormat="1" ht="15" customHeight="1">
      <c r="A1473" s="33"/>
      <c r="B1473" s="33"/>
      <c r="C1473" s="33"/>
      <c r="D1473" s="33"/>
      <c r="E1473" s="33"/>
      <c r="F1473" s="165"/>
      <c r="G1473" s="165"/>
      <c r="H1473" s="166"/>
      <c r="I1473" s="161"/>
      <c r="J1473" s="167"/>
      <c r="K1473" s="168"/>
      <c r="L1473" s="33"/>
      <c r="M1473" s="169"/>
      <c r="N1473" s="169"/>
    </row>
    <row r="1474" s="26" customFormat="1" ht="15" customHeight="1">
      <c r="A1474" s="33"/>
      <c r="B1474" s="33"/>
      <c r="C1474" s="33"/>
      <c r="D1474" s="33"/>
      <c r="E1474" s="33"/>
      <c r="F1474" s="165"/>
      <c r="G1474" s="165"/>
      <c r="H1474" s="166"/>
      <c r="I1474" s="161"/>
      <c r="J1474" s="167"/>
      <c r="K1474" s="168"/>
      <c r="L1474" s="33"/>
      <c r="M1474" s="169"/>
      <c r="N1474" s="169"/>
    </row>
    <row r="1475" s="26" customFormat="1" ht="15" customHeight="1">
      <c r="A1475" s="33"/>
      <c r="B1475" s="33"/>
      <c r="C1475" s="33"/>
      <c r="D1475" s="33"/>
      <c r="E1475" s="33"/>
      <c r="F1475" s="165"/>
      <c r="G1475" s="165"/>
      <c r="H1475" s="166"/>
      <c r="I1475" s="161"/>
      <c r="J1475" s="167"/>
      <c r="K1475" s="168"/>
      <c r="L1475" s="33"/>
      <c r="M1475" s="169"/>
      <c r="N1475" s="169"/>
    </row>
    <row r="1476" s="26" customFormat="1" ht="15" customHeight="1">
      <c r="A1476" s="33"/>
      <c r="B1476" s="33"/>
      <c r="C1476" s="33"/>
      <c r="D1476" s="33"/>
      <c r="E1476" s="33"/>
      <c r="F1476" s="165"/>
      <c r="G1476" s="165"/>
      <c r="H1476" s="166"/>
      <c r="I1476" s="161"/>
      <c r="J1476" s="167"/>
      <c r="K1476" s="168"/>
      <c r="L1476" s="33"/>
      <c r="M1476" s="169"/>
      <c r="N1476" s="169"/>
    </row>
    <row r="1477" s="26" customFormat="1" ht="15" customHeight="1">
      <c r="A1477" s="33"/>
      <c r="B1477" s="33"/>
      <c r="C1477" s="33"/>
      <c r="D1477" s="33"/>
      <c r="E1477" s="33"/>
      <c r="F1477" s="165"/>
      <c r="G1477" s="165"/>
      <c r="H1477" s="166"/>
      <c r="I1477" s="161"/>
      <c r="J1477" s="167"/>
      <c r="K1477" s="168"/>
      <c r="L1477" s="33"/>
      <c r="M1477" s="169"/>
      <c r="N1477" s="169"/>
    </row>
    <row r="1478" s="26" customFormat="1" ht="15" customHeight="1">
      <c r="A1478" s="33"/>
      <c r="B1478" s="33"/>
      <c r="C1478" s="33"/>
      <c r="D1478" s="33"/>
      <c r="E1478" s="33"/>
      <c r="F1478" s="165"/>
      <c r="G1478" s="165"/>
      <c r="H1478" s="166"/>
      <c r="I1478" s="161"/>
      <c r="J1478" s="167"/>
      <c r="K1478" s="168"/>
      <c r="L1478" s="33"/>
      <c r="M1478" s="169"/>
      <c r="N1478" s="169"/>
    </row>
    <row r="1479" s="26" customFormat="1" ht="15" customHeight="1">
      <c r="A1479" s="33"/>
      <c r="B1479" s="33"/>
      <c r="C1479" s="33"/>
      <c r="D1479" s="33"/>
      <c r="E1479" s="33"/>
      <c r="F1479" s="165"/>
      <c r="G1479" s="165"/>
      <c r="H1479" s="166"/>
      <c r="I1479" s="161"/>
      <c r="J1479" s="167"/>
      <c r="K1479" s="168"/>
      <c r="L1479" s="33"/>
      <c r="M1479" s="169"/>
      <c r="N1479" s="169"/>
    </row>
    <row r="1480" s="26" customFormat="1" ht="15" customHeight="1">
      <c r="A1480" s="33"/>
      <c r="B1480" s="33"/>
      <c r="C1480" s="33"/>
      <c r="D1480" s="33"/>
      <c r="E1480" s="33"/>
      <c r="F1480" s="165"/>
      <c r="G1480" s="165"/>
      <c r="H1480" s="166"/>
      <c r="I1480" s="161"/>
      <c r="J1480" s="167"/>
      <c r="K1480" s="168"/>
      <c r="L1480" s="33"/>
      <c r="M1480" s="169"/>
      <c r="N1480" s="169"/>
    </row>
    <row r="1481" s="26" customFormat="1" ht="15" customHeight="1">
      <c r="A1481" s="33"/>
      <c r="B1481" s="33"/>
      <c r="C1481" s="33"/>
      <c r="D1481" s="33"/>
      <c r="E1481" s="33"/>
      <c r="F1481" s="165"/>
      <c r="G1481" s="165"/>
      <c r="H1481" s="166"/>
      <c r="I1481" s="161"/>
      <c r="J1481" s="167"/>
      <c r="K1481" s="168"/>
      <c r="L1481" s="33"/>
      <c r="M1481" s="169"/>
      <c r="N1481" s="169"/>
    </row>
    <row r="1482" s="26" customFormat="1" ht="15" customHeight="1">
      <c r="A1482" s="33"/>
      <c r="B1482" s="33"/>
      <c r="C1482" s="33"/>
      <c r="D1482" s="33"/>
      <c r="E1482" s="33"/>
      <c r="F1482" s="165"/>
      <c r="G1482" s="165"/>
      <c r="H1482" s="166"/>
      <c r="I1482" s="161"/>
      <c r="J1482" s="167"/>
      <c r="K1482" s="168"/>
      <c r="L1482" s="33"/>
      <c r="M1482" s="169"/>
      <c r="N1482" s="169"/>
    </row>
    <row r="1483" s="26" customFormat="1" ht="15" customHeight="1">
      <c r="A1483" s="33"/>
      <c r="B1483" s="33"/>
      <c r="C1483" s="33"/>
      <c r="D1483" s="33"/>
      <c r="E1483" s="33"/>
      <c r="F1483" s="165"/>
      <c r="G1483" s="165"/>
      <c r="H1483" s="166"/>
      <c r="I1483" s="161"/>
      <c r="J1483" s="167"/>
      <c r="K1483" s="168"/>
      <c r="L1483" s="33"/>
      <c r="M1483" s="169"/>
      <c r="N1483" s="169"/>
    </row>
    <row r="1484" s="26" customFormat="1" ht="15" customHeight="1">
      <c r="A1484" s="33"/>
      <c r="B1484" s="33"/>
      <c r="C1484" s="33"/>
      <c r="D1484" s="33"/>
      <c r="E1484" s="33"/>
      <c r="F1484" s="165"/>
      <c r="G1484" s="165"/>
      <c r="H1484" s="166"/>
      <c r="I1484" s="161"/>
      <c r="J1484" s="167"/>
      <c r="K1484" s="168"/>
      <c r="L1484" s="33"/>
      <c r="M1484" s="169"/>
      <c r="N1484" s="169"/>
    </row>
    <row r="1485" s="26" customFormat="1" ht="15" customHeight="1">
      <c r="A1485" s="33"/>
      <c r="B1485" s="33"/>
      <c r="C1485" s="33"/>
      <c r="D1485" s="33"/>
      <c r="E1485" s="33"/>
      <c r="F1485" s="165"/>
      <c r="G1485" s="165"/>
      <c r="H1485" s="166"/>
      <c r="I1485" s="161"/>
      <c r="J1485" s="167"/>
      <c r="K1485" s="168"/>
      <c r="L1485" s="33"/>
      <c r="M1485" s="169"/>
      <c r="N1485" s="169"/>
    </row>
    <row r="1486" s="26" customFormat="1" ht="15" customHeight="1">
      <c r="A1486" s="33"/>
      <c r="B1486" s="33"/>
      <c r="C1486" s="33"/>
      <c r="D1486" s="33"/>
      <c r="E1486" s="33"/>
      <c r="F1486" s="165"/>
      <c r="G1486" s="165"/>
      <c r="H1486" s="166"/>
      <c r="I1486" s="161"/>
      <c r="J1486" s="167"/>
      <c r="K1486" s="168"/>
      <c r="L1486" s="33"/>
      <c r="M1486" s="169"/>
      <c r="N1486" s="169"/>
    </row>
    <row r="1487" s="26" customFormat="1" ht="15" customHeight="1">
      <c r="A1487" s="33"/>
      <c r="B1487" s="33"/>
      <c r="C1487" s="33"/>
      <c r="D1487" s="33"/>
      <c r="E1487" s="33"/>
      <c r="F1487" s="165"/>
      <c r="G1487" s="165"/>
      <c r="H1487" s="166"/>
      <c r="I1487" s="161"/>
      <c r="J1487" s="167"/>
      <c r="K1487" s="168"/>
      <c r="L1487" s="33"/>
      <c r="M1487" s="169"/>
      <c r="N1487" s="169"/>
    </row>
    <row r="1488" s="26" customFormat="1" ht="15" customHeight="1">
      <c r="A1488" s="33"/>
      <c r="B1488" s="33"/>
      <c r="C1488" s="33"/>
      <c r="D1488" s="33"/>
      <c r="E1488" s="33"/>
      <c r="F1488" s="165"/>
      <c r="G1488" s="165"/>
      <c r="H1488" s="166"/>
      <c r="I1488" s="161"/>
      <c r="J1488" s="167"/>
      <c r="K1488" s="168"/>
      <c r="L1488" s="33"/>
      <c r="M1488" s="169"/>
      <c r="N1488" s="169"/>
    </row>
    <row r="1489" s="26" customFormat="1" ht="15" customHeight="1">
      <c r="A1489" s="33"/>
      <c r="B1489" s="33"/>
      <c r="C1489" s="33"/>
      <c r="D1489" s="33"/>
      <c r="E1489" s="33"/>
      <c r="F1489" s="165"/>
      <c r="G1489" s="165"/>
      <c r="H1489" s="166"/>
      <c r="I1489" s="161"/>
      <c r="J1489" s="167"/>
      <c r="K1489" s="168"/>
      <c r="L1489" s="33"/>
      <c r="M1489" s="169"/>
      <c r="N1489" s="169"/>
    </row>
    <row r="1490" s="26" customFormat="1" ht="15" customHeight="1">
      <c r="A1490" s="33"/>
      <c r="B1490" s="33"/>
      <c r="C1490" s="33"/>
      <c r="D1490" s="33"/>
      <c r="E1490" s="33"/>
      <c r="F1490" s="165"/>
      <c r="G1490" s="165"/>
      <c r="H1490" s="166"/>
      <c r="I1490" s="161"/>
      <c r="J1490" s="167"/>
      <c r="K1490" s="168"/>
      <c r="L1490" s="33"/>
      <c r="M1490" s="169"/>
      <c r="N1490" s="169"/>
    </row>
    <row r="1491" s="26" customFormat="1" ht="15" customHeight="1">
      <c r="A1491" s="33"/>
      <c r="B1491" s="33"/>
      <c r="C1491" s="33"/>
      <c r="D1491" s="33"/>
      <c r="E1491" s="33"/>
      <c r="F1491" s="165"/>
      <c r="G1491" s="165"/>
      <c r="H1491" s="166"/>
      <c r="I1491" s="161"/>
      <c r="J1491" s="167"/>
      <c r="K1491" s="168"/>
      <c r="L1491" s="33"/>
      <c r="M1491" s="169"/>
      <c r="N1491" s="169"/>
    </row>
    <row r="1492" s="26" customFormat="1" ht="15" customHeight="1">
      <c r="A1492" s="33"/>
      <c r="B1492" s="33"/>
      <c r="C1492" s="33"/>
      <c r="D1492" s="33"/>
      <c r="E1492" s="33"/>
      <c r="F1492" s="165"/>
      <c r="G1492" s="165"/>
      <c r="H1492" s="166"/>
      <c r="I1492" s="161"/>
      <c r="J1492" s="167"/>
      <c r="K1492" s="168"/>
      <c r="L1492" s="33"/>
      <c r="M1492" s="169"/>
      <c r="N1492" s="169"/>
    </row>
    <row r="1493" s="26" customFormat="1" ht="15" customHeight="1">
      <c r="A1493" s="33"/>
      <c r="B1493" s="33"/>
      <c r="C1493" s="33"/>
      <c r="D1493" s="33"/>
      <c r="E1493" s="33"/>
      <c r="F1493" s="165"/>
      <c r="G1493" s="165"/>
      <c r="H1493" s="166"/>
      <c r="I1493" s="161"/>
      <c r="J1493" s="167"/>
      <c r="K1493" s="168"/>
      <c r="L1493" s="33"/>
      <c r="M1493" s="169"/>
      <c r="N1493" s="169"/>
    </row>
    <row r="1494" s="26" customFormat="1" ht="15" customHeight="1">
      <c r="A1494" s="33"/>
      <c r="B1494" s="33"/>
      <c r="C1494" s="33"/>
      <c r="D1494" s="33"/>
      <c r="E1494" s="33"/>
      <c r="F1494" s="165"/>
      <c r="G1494" s="165"/>
      <c r="H1494" s="166"/>
      <c r="I1494" s="161"/>
      <c r="J1494" s="167"/>
      <c r="K1494" s="168"/>
      <c r="L1494" s="33"/>
      <c r="M1494" s="169"/>
      <c r="N1494" s="169"/>
    </row>
    <row r="1495" s="26" customFormat="1" ht="15" customHeight="1">
      <c r="A1495" s="33"/>
      <c r="B1495" s="33"/>
      <c r="C1495" s="33"/>
      <c r="D1495" s="33"/>
      <c r="E1495" s="33"/>
      <c r="F1495" s="165"/>
      <c r="G1495" s="165"/>
      <c r="H1495" s="166"/>
      <c r="I1495" s="161"/>
      <c r="J1495" s="167"/>
      <c r="K1495" s="168"/>
      <c r="L1495" s="33"/>
      <c r="M1495" s="169"/>
      <c r="N1495" s="169"/>
    </row>
    <row r="1496" s="26" customFormat="1" ht="15" customHeight="1">
      <c r="A1496" s="33"/>
      <c r="B1496" s="33"/>
      <c r="C1496" s="33"/>
      <c r="D1496" s="33"/>
      <c r="E1496" s="33"/>
      <c r="F1496" s="165"/>
      <c r="G1496" s="165"/>
      <c r="H1496" s="166"/>
      <c r="I1496" s="161"/>
      <c r="J1496" s="167"/>
      <c r="K1496" s="168"/>
      <c r="L1496" s="33"/>
      <c r="M1496" s="169"/>
      <c r="N1496" s="169"/>
    </row>
    <row r="1497" s="26" customFormat="1" ht="15" customHeight="1">
      <c r="A1497" s="33"/>
      <c r="B1497" s="33"/>
      <c r="C1497" s="33"/>
      <c r="D1497" s="33"/>
      <c r="E1497" s="33"/>
      <c r="F1497" s="165"/>
      <c r="G1497" s="165"/>
      <c r="H1497" s="166"/>
      <c r="I1497" s="161"/>
      <c r="J1497" s="167"/>
      <c r="K1497" s="168"/>
      <c r="L1497" s="33"/>
      <c r="M1497" s="169"/>
      <c r="N1497" s="169"/>
    </row>
    <row r="1498" s="26" customFormat="1" ht="15" customHeight="1">
      <c r="A1498" s="33"/>
      <c r="B1498" s="33"/>
      <c r="C1498" s="33"/>
      <c r="D1498" s="33"/>
      <c r="E1498" s="33"/>
      <c r="F1498" s="165"/>
      <c r="G1498" s="165"/>
      <c r="H1498" s="166"/>
      <c r="I1498" s="161"/>
      <c r="J1498" s="167"/>
      <c r="K1498" s="168"/>
      <c r="L1498" s="33"/>
      <c r="M1498" s="169"/>
      <c r="N1498" s="169"/>
    </row>
    <row r="1499" s="26" customFormat="1" ht="15" customHeight="1">
      <c r="A1499" s="33"/>
      <c r="B1499" s="33"/>
      <c r="C1499" s="33"/>
      <c r="D1499" s="33"/>
      <c r="E1499" s="33"/>
      <c r="F1499" s="165"/>
      <c r="G1499" s="165"/>
      <c r="H1499" s="166"/>
      <c r="I1499" s="161"/>
      <c r="J1499" s="167"/>
      <c r="K1499" s="168"/>
      <c r="L1499" s="33"/>
      <c r="M1499" s="169"/>
      <c r="N1499" s="169"/>
    </row>
    <row r="1500" s="26" customFormat="1" ht="15" customHeight="1">
      <c r="A1500" s="33"/>
      <c r="B1500" s="33"/>
      <c r="C1500" s="33"/>
      <c r="D1500" s="33"/>
      <c r="E1500" s="33"/>
      <c r="F1500" s="165"/>
      <c r="G1500" s="165"/>
      <c r="H1500" s="166"/>
      <c r="I1500" s="161"/>
      <c r="J1500" s="167"/>
      <c r="K1500" s="168"/>
      <c r="L1500" s="33"/>
      <c r="M1500" s="169"/>
      <c r="N1500" s="169"/>
    </row>
    <row r="1501" s="26" customFormat="1" ht="15" customHeight="1">
      <c r="A1501" s="33"/>
      <c r="B1501" s="33"/>
      <c r="C1501" s="33"/>
      <c r="D1501" s="33"/>
      <c r="E1501" s="33"/>
      <c r="F1501" s="165"/>
      <c r="G1501" s="165"/>
      <c r="H1501" s="166"/>
      <c r="I1501" s="161"/>
      <c r="J1501" s="167"/>
      <c r="K1501" s="168"/>
      <c r="L1501" s="33"/>
      <c r="M1501" s="169"/>
      <c r="N1501" s="169"/>
    </row>
    <row r="1502" s="26" customFormat="1" ht="15" customHeight="1">
      <c r="A1502" s="33"/>
      <c r="B1502" s="33"/>
      <c r="C1502" s="33"/>
      <c r="D1502" s="33"/>
      <c r="E1502" s="33"/>
      <c r="F1502" s="165"/>
      <c r="G1502" s="165"/>
      <c r="H1502" s="166"/>
      <c r="I1502" s="161"/>
      <c r="J1502" s="167"/>
      <c r="K1502" s="168"/>
      <c r="L1502" s="33"/>
      <c r="M1502" s="169"/>
      <c r="N1502" s="169"/>
    </row>
    <row r="1503" s="26" customFormat="1" ht="15" customHeight="1">
      <c r="A1503" s="33"/>
      <c r="B1503" s="33"/>
      <c r="C1503" s="33"/>
      <c r="D1503" s="33"/>
      <c r="E1503" s="33"/>
      <c r="F1503" s="165"/>
      <c r="G1503" s="165"/>
      <c r="H1503" s="166"/>
      <c r="I1503" s="161"/>
      <c r="J1503" s="167"/>
      <c r="K1503" s="168"/>
      <c r="L1503" s="33"/>
      <c r="M1503" s="169"/>
      <c r="N1503" s="169"/>
    </row>
    <row r="1504" s="26" customFormat="1" ht="15" customHeight="1">
      <c r="A1504" s="33"/>
      <c r="B1504" s="33"/>
      <c r="C1504" s="33"/>
      <c r="D1504" s="33"/>
      <c r="E1504" s="33"/>
      <c r="F1504" s="165"/>
      <c r="G1504" s="165"/>
      <c r="H1504" s="166"/>
      <c r="I1504" s="161"/>
      <c r="J1504" s="167"/>
      <c r="K1504" s="168"/>
      <c r="L1504" s="33"/>
      <c r="M1504" s="169"/>
      <c r="N1504" s="169"/>
    </row>
    <row r="1505" s="26" customFormat="1" ht="15" customHeight="1">
      <c r="A1505" s="33"/>
      <c r="B1505" s="33"/>
      <c r="C1505" s="33"/>
      <c r="D1505" s="33"/>
      <c r="E1505" s="33"/>
      <c r="F1505" s="165"/>
      <c r="G1505" s="165"/>
      <c r="H1505" s="166"/>
      <c r="I1505" s="161"/>
      <c r="J1505" s="167"/>
      <c r="K1505" s="168"/>
      <c r="L1505" s="33"/>
      <c r="M1505" s="169"/>
      <c r="N1505" s="169"/>
    </row>
    <row r="1506" s="26" customFormat="1" ht="15" customHeight="1">
      <c r="A1506" s="33"/>
      <c r="B1506" s="33"/>
      <c r="C1506" s="33"/>
      <c r="D1506" s="33"/>
      <c r="E1506" s="33"/>
      <c r="F1506" s="165"/>
      <c r="G1506" s="165"/>
      <c r="H1506" s="166"/>
      <c r="I1506" s="161"/>
      <c r="J1506" s="167"/>
      <c r="K1506" s="168"/>
      <c r="L1506" s="33"/>
      <c r="M1506" s="169"/>
      <c r="N1506" s="169"/>
    </row>
    <row r="1507" s="26" customFormat="1" ht="15" customHeight="1">
      <c r="A1507" s="33"/>
      <c r="B1507" s="33"/>
      <c r="C1507" s="33"/>
      <c r="D1507" s="33"/>
      <c r="E1507" s="33"/>
      <c r="F1507" s="165"/>
      <c r="G1507" s="165"/>
      <c r="H1507" s="166"/>
      <c r="I1507" s="161"/>
      <c r="J1507" s="167"/>
      <c r="K1507" s="168"/>
      <c r="L1507" s="33"/>
      <c r="M1507" s="169"/>
      <c r="N1507" s="169"/>
    </row>
    <row r="1508" s="26" customFormat="1" ht="15" customHeight="1">
      <c r="A1508" s="33"/>
      <c r="B1508" s="33"/>
      <c r="C1508" s="33"/>
      <c r="D1508" s="33"/>
      <c r="E1508" s="33"/>
      <c r="F1508" s="165"/>
      <c r="G1508" s="165"/>
      <c r="H1508" s="166"/>
      <c r="I1508" s="161"/>
      <c r="J1508" s="167"/>
      <c r="K1508" s="168"/>
      <c r="L1508" s="33"/>
      <c r="M1508" s="169"/>
      <c r="N1508" s="169"/>
    </row>
    <row r="1509" s="26" customFormat="1" ht="15" customHeight="1">
      <c r="A1509" s="33"/>
      <c r="B1509" s="33"/>
      <c r="C1509" s="33"/>
      <c r="D1509" s="33"/>
      <c r="E1509" s="33"/>
      <c r="F1509" s="165"/>
      <c r="G1509" s="165"/>
      <c r="H1509" s="166"/>
      <c r="I1509" s="161"/>
      <c r="J1509" s="167"/>
      <c r="K1509" s="168"/>
      <c r="L1509" s="33"/>
      <c r="M1509" s="169"/>
      <c r="N1509" s="169"/>
    </row>
    <row r="1510" s="26" customFormat="1" ht="15" customHeight="1">
      <c r="A1510" s="33"/>
      <c r="B1510" s="33"/>
      <c r="C1510" s="33"/>
      <c r="D1510" s="33"/>
      <c r="E1510" s="33"/>
      <c r="F1510" s="165"/>
      <c r="G1510" s="165"/>
      <c r="H1510" s="166"/>
      <c r="I1510" s="161"/>
      <c r="J1510" s="167"/>
      <c r="K1510" s="168"/>
      <c r="L1510" s="33"/>
      <c r="M1510" s="169"/>
      <c r="N1510" s="169"/>
    </row>
    <row r="1511" s="26" customFormat="1" ht="15" customHeight="1">
      <c r="A1511" s="33"/>
      <c r="B1511" s="33"/>
      <c r="C1511" s="33"/>
      <c r="D1511" s="33"/>
      <c r="E1511" s="33"/>
      <c r="F1511" s="165"/>
      <c r="G1511" s="165"/>
      <c r="H1511" s="166"/>
      <c r="I1511" s="161"/>
      <c r="J1511" s="167"/>
      <c r="K1511" s="168"/>
      <c r="L1511" s="33"/>
      <c r="M1511" s="169"/>
      <c r="N1511" s="169"/>
    </row>
    <row r="1512" s="26" customFormat="1" ht="15" customHeight="1">
      <c r="A1512" s="33"/>
      <c r="B1512" s="33"/>
      <c r="C1512" s="33"/>
      <c r="D1512" s="33"/>
      <c r="E1512" s="33"/>
      <c r="F1512" s="165"/>
      <c r="G1512" s="165"/>
      <c r="H1512" s="166"/>
      <c r="I1512" s="161"/>
      <c r="J1512" s="167"/>
      <c r="K1512" s="168"/>
      <c r="L1512" s="33"/>
      <c r="M1512" s="169"/>
      <c r="N1512" s="169"/>
    </row>
    <row r="1513" s="26" customFormat="1" ht="15" customHeight="1">
      <c r="A1513" s="33"/>
      <c r="B1513" s="33"/>
      <c r="C1513" s="33"/>
      <c r="D1513" s="33"/>
      <c r="E1513" s="33"/>
      <c r="F1513" s="165"/>
      <c r="G1513" s="165"/>
      <c r="H1513" s="166"/>
      <c r="I1513" s="161"/>
      <c r="J1513" s="167"/>
      <c r="K1513" s="168"/>
      <c r="L1513" s="33"/>
      <c r="M1513" s="169"/>
      <c r="N1513" s="169"/>
    </row>
    <row r="1514" s="26" customFormat="1" ht="15" customHeight="1">
      <c r="A1514" s="33"/>
      <c r="B1514" s="33"/>
      <c r="C1514" s="33"/>
      <c r="D1514" s="33"/>
      <c r="E1514" s="33"/>
      <c r="F1514" s="165"/>
      <c r="G1514" s="165"/>
      <c r="H1514" s="166"/>
      <c r="I1514" s="161"/>
      <c r="J1514" s="167"/>
      <c r="K1514" s="168"/>
      <c r="L1514" s="33"/>
      <c r="M1514" s="169"/>
      <c r="N1514" s="169"/>
    </row>
    <row r="1515" s="26" customFormat="1" ht="15" customHeight="1">
      <c r="A1515" s="33"/>
      <c r="B1515" s="33"/>
      <c r="C1515" s="33"/>
      <c r="D1515" s="33"/>
      <c r="E1515" s="33"/>
      <c r="F1515" s="165"/>
      <c r="G1515" s="165"/>
      <c r="H1515" s="166"/>
      <c r="I1515" s="161"/>
      <c r="J1515" s="167"/>
      <c r="K1515" s="168"/>
      <c r="L1515" s="33"/>
      <c r="M1515" s="169"/>
      <c r="N1515" s="169"/>
    </row>
    <row r="1516" s="26" customFormat="1" ht="15" customHeight="1">
      <c r="A1516" s="33"/>
      <c r="B1516" s="33"/>
      <c r="C1516" s="33"/>
      <c r="D1516" s="33"/>
      <c r="E1516" s="33"/>
      <c r="F1516" s="165"/>
      <c r="G1516" s="165"/>
      <c r="H1516" s="166"/>
      <c r="I1516" s="161"/>
      <c r="J1516" s="167"/>
      <c r="K1516" s="168"/>
      <c r="L1516" s="33"/>
      <c r="M1516" s="169"/>
      <c r="N1516" s="169"/>
    </row>
    <row r="1517" s="26" customFormat="1" ht="15" customHeight="1">
      <c r="A1517" s="33"/>
      <c r="B1517" s="33"/>
      <c r="C1517" s="33"/>
      <c r="D1517" s="33"/>
      <c r="E1517" s="33"/>
      <c r="F1517" s="165"/>
      <c r="G1517" s="165"/>
      <c r="H1517" s="166"/>
      <c r="I1517" s="161"/>
      <c r="J1517" s="167"/>
      <c r="K1517" s="168"/>
      <c r="L1517" s="33"/>
      <c r="M1517" s="169"/>
      <c r="N1517" s="169"/>
    </row>
    <row r="1518" s="26" customFormat="1" ht="15" customHeight="1">
      <c r="A1518" s="33"/>
      <c r="B1518" s="33"/>
      <c r="C1518" s="33"/>
      <c r="D1518" s="33"/>
      <c r="E1518" s="33"/>
      <c r="F1518" s="165"/>
      <c r="G1518" s="165"/>
      <c r="H1518" s="166"/>
      <c r="I1518" s="161"/>
      <c r="J1518" s="167"/>
      <c r="K1518" s="168"/>
      <c r="L1518" s="33"/>
      <c r="M1518" s="169"/>
      <c r="N1518" s="169"/>
    </row>
    <row r="1519" s="26" customFormat="1" ht="15" customHeight="1">
      <c r="A1519" s="33"/>
      <c r="B1519" s="33"/>
      <c r="C1519" s="33"/>
      <c r="D1519" s="33"/>
      <c r="E1519" s="33"/>
      <c r="F1519" s="165"/>
      <c r="G1519" s="165"/>
      <c r="H1519" s="166"/>
      <c r="I1519" s="161"/>
      <c r="J1519" s="167"/>
      <c r="K1519" s="168"/>
      <c r="L1519" s="33"/>
      <c r="M1519" s="169"/>
      <c r="N1519" s="169"/>
    </row>
    <row r="1520" s="26" customFormat="1" ht="15" customHeight="1">
      <c r="A1520" s="33"/>
      <c r="B1520" s="33"/>
      <c r="C1520" s="33"/>
      <c r="D1520" s="33"/>
      <c r="E1520" s="33"/>
      <c r="F1520" s="165"/>
      <c r="G1520" s="165"/>
      <c r="H1520" s="166"/>
      <c r="I1520" s="161"/>
      <c r="J1520" s="167"/>
      <c r="K1520" s="168"/>
      <c r="L1520" s="33"/>
      <c r="M1520" s="169"/>
      <c r="N1520" s="169"/>
    </row>
    <row r="1521" s="26" customFormat="1" ht="15" customHeight="1">
      <c r="A1521" s="33"/>
      <c r="B1521" s="33"/>
      <c r="C1521" s="33"/>
      <c r="D1521" s="33"/>
      <c r="E1521" s="33"/>
      <c r="F1521" s="165"/>
      <c r="G1521" s="165"/>
      <c r="H1521" s="166"/>
      <c r="I1521" s="161"/>
      <c r="J1521" s="167"/>
      <c r="K1521" s="168"/>
      <c r="L1521" s="33"/>
      <c r="M1521" s="169"/>
      <c r="N1521" s="169"/>
    </row>
    <row r="1522" s="26" customFormat="1" ht="15" customHeight="1">
      <c r="A1522" s="33"/>
      <c r="B1522" s="33"/>
      <c r="C1522" s="33"/>
      <c r="D1522" s="33"/>
      <c r="E1522" s="33"/>
      <c r="F1522" s="165"/>
      <c r="G1522" s="165"/>
      <c r="H1522" s="166"/>
      <c r="I1522" s="161"/>
      <c r="J1522" s="167"/>
      <c r="K1522" s="168"/>
      <c r="L1522" s="33"/>
      <c r="M1522" s="169"/>
      <c r="N1522" s="169"/>
    </row>
    <row r="1523" s="26" customFormat="1" ht="15" customHeight="1">
      <c r="A1523" s="33"/>
      <c r="B1523" s="33"/>
      <c r="C1523" s="33"/>
      <c r="D1523" s="33"/>
      <c r="E1523" s="33"/>
      <c r="F1523" s="165"/>
      <c r="G1523" s="165"/>
      <c r="H1523" s="166"/>
      <c r="I1523" s="161"/>
      <c r="J1523" s="167"/>
      <c r="K1523" s="168"/>
      <c r="L1523" s="33"/>
      <c r="M1523" s="169"/>
      <c r="N1523" s="169"/>
    </row>
    <row r="1524" s="26" customFormat="1" ht="15" customHeight="1">
      <c r="A1524" s="33"/>
      <c r="B1524" s="33"/>
      <c r="C1524" s="33"/>
      <c r="D1524" s="33"/>
      <c r="E1524" s="33"/>
      <c r="F1524" s="165"/>
      <c r="G1524" s="165"/>
      <c r="H1524" s="166"/>
      <c r="I1524" s="161"/>
      <c r="J1524" s="167"/>
      <c r="K1524" s="168"/>
      <c r="L1524" s="33"/>
      <c r="M1524" s="169"/>
      <c r="N1524" s="169"/>
    </row>
    <row r="1525" s="26" customFormat="1" ht="15" customHeight="1">
      <c r="A1525" s="33"/>
      <c r="B1525" s="33"/>
      <c r="C1525" s="33"/>
      <c r="D1525" s="33"/>
      <c r="E1525" s="33"/>
      <c r="F1525" s="165"/>
      <c r="G1525" s="165"/>
      <c r="H1525" s="166"/>
      <c r="I1525" s="161"/>
      <c r="J1525" s="167"/>
      <c r="K1525" s="168"/>
      <c r="L1525" s="33"/>
      <c r="M1525" s="169"/>
      <c r="N1525" s="169"/>
    </row>
    <row r="1526" s="26" customFormat="1" ht="15" customHeight="1">
      <c r="A1526" s="33"/>
      <c r="B1526" s="33"/>
      <c r="C1526" s="33"/>
      <c r="D1526" s="33"/>
      <c r="E1526" s="33"/>
      <c r="F1526" s="165"/>
      <c r="G1526" s="165"/>
      <c r="H1526" s="166"/>
      <c r="I1526" s="161"/>
      <c r="J1526" s="167"/>
      <c r="K1526" s="168"/>
      <c r="L1526" s="33"/>
      <c r="M1526" s="169"/>
      <c r="N1526" s="169"/>
    </row>
    <row r="1527" s="26" customFormat="1" ht="15" customHeight="1">
      <c r="A1527" s="33"/>
      <c r="B1527" s="33"/>
      <c r="C1527" s="33"/>
      <c r="D1527" s="33"/>
      <c r="E1527" s="33"/>
      <c r="F1527" s="165"/>
      <c r="G1527" s="165"/>
      <c r="H1527" s="166"/>
      <c r="I1527" s="161"/>
      <c r="J1527" s="167"/>
      <c r="K1527" s="168"/>
      <c r="L1527" s="33"/>
      <c r="M1527" s="169"/>
      <c r="N1527" s="169"/>
    </row>
    <row r="1528" s="26" customFormat="1" ht="15" customHeight="1">
      <c r="A1528" s="33"/>
      <c r="B1528" s="33"/>
      <c r="C1528" s="33"/>
      <c r="D1528" s="33"/>
      <c r="E1528" s="33"/>
      <c r="F1528" s="165"/>
      <c r="G1528" s="165"/>
      <c r="H1528" s="166"/>
      <c r="I1528" s="161"/>
      <c r="J1528" s="167"/>
      <c r="K1528" s="168"/>
      <c r="L1528" s="33"/>
      <c r="M1528" s="169"/>
      <c r="N1528" s="169"/>
    </row>
    <row r="1529" s="26" customFormat="1" ht="15" customHeight="1">
      <c r="A1529" s="33"/>
      <c r="B1529" s="33"/>
      <c r="C1529" s="33"/>
      <c r="D1529" s="33"/>
      <c r="E1529" s="33"/>
      <c r="F1529" s="165"/>
      <c r="G1529" s="165"/>
      <c r="H1529" s="166"/>
      <c r="I1529" s="161"/>
      <c r="J1529" s="167"/>
      <c r="K1529" s="168"/>
      <c r="L1529" s="33"/>
      <c r="M1529" s="169"/>
      <c r="N1529" s="169"/>
    </row>
    <row r="1530" s="26" customFormat="1" ht="15" customHeight="1">
      <c r="A1530" s="33"/>
      <c r="B1530" s="33"/>
      <c r="C1530" s="33"/>
      <c r="D1530" s="33"/>
      <c r="E1530" s="33"/>
      <c r="F1530" s="165"/>
      <c r="G1530" s="165"/>
      <c r="H1530" s="166"/>
      <c r="I1530" s="161"/>
      <c r="J1530" s="167"/>
      <c r="K1530" s="168"/>
      <c r="L1530" s="33"/>
      <c r="M1530" s="169"/>
      <c r="N1530" s="169"/>
    </row>
    <row r="1531" s="26" customFormat="1" ht="15" customHeight="1">
      <c r="A1531" s="33"/>
      <c r="B1531" s="33"/>
      <c r="C1531" s="33"/>
      <c r="D1531" s="33"/>
      <c r="E1531" s="33"/>
      <c r="F1531" s="165"/>
      <c r="G1531" s="165"/>
      <c r="H1531" s="166"/>
      <c r="I1531" s="161"/>
      <c r="J1531" s="167"/>
      <c r="K1531" s="168"/>
      <c r="L1531" s="33"/>
      <c r="M1531" s="169"/>
      <c r="N1531" s="169"/>
    </row>
    <row r="1532" s="26" customFormat="1" ht="15" customHeight="1">
      <c r="A1532" s="33"/>
      <c r="B1532" s="33"/>
      <c r="C1532" s="33"/>
      <c r="D1532" s="33"/>
      <c r="E1532" s="33"/>
      <c r="F1532" s="165"/>
      <c r="G1532" s="165"/>
      <c r="H1532" s="166"/>
      <c r="I1532" s="161"/>
      <c r="J1532" s="167"/>
      <c r="K1532" s="168"/>
      <c r="L1532" s="33"/>
      <c r="M1532" s="169"/>
      <c r="N1532" s="169"/>
    </row>
    <row r="1533" s="26" customFormat="1" ht="15" customHeight="1">
      <c r="A1533" s="33"/>
      <c r="B1533" s="33"/>
      <c r="C1533" s="33"/>
      <c r="D1533" s="33"/>
      <c r="E1533" s="33"/>
      <c r="F1533" s="165"/>
      <c r="G1533" s="165"/>
      <c r="H1533" s="166"/>
      <c r="I1533" s="161"/>
      <c r="J1533" s="167"/>
      <c r="K1533" s="168"/>
      <c r="L1533" s="33"/>
      <c r="M1533" s="169"/>
      <c r="N1533" s="169"/>
    </row>
    <row r="1534" s="26" customFormat="1" ht="15" customHeight="1">
      <c r="A1534" s="33"/>
      <c r="B1534" s="33"/>
      <c r="C1534" s="33"/>
      <c r="D1534" s="33"/>
      <c r="E1534" s="33"/>
      <c r="F1534" s="165"/>
      <c r="G1534" s="165"/>
      <c r="H1534" s="166"/>
      <c r="I1534" s="161"/>
      <c r="J1534" s="167"/>
      <c r="K1534" s="168"/>
      <c r="L1534" s="33"/>
      <c r="M1534" s="169"/>
      <c r="N1534" s="169"/>
    </row>
    <row r="1535" s="26" customFormat="1" ht="15" customHeight="1">
      <c r="A1535" s="33"/>
      <c r="B1535" s="33"/>
      <c r="C1535" s="33"/>
      <c r="D1535" s="33"/>
      <c r="E1535" s="33"/>
      <c r="F1535" s="165"/>
      <c r="G1535" s="165"/>
      <c r="H1535" s="166"/>
      <c r="I1535" s="161"/>
      <c r="J1535" s="167"/>
      <c r="K1535" s="168"/>
      <c r="L1535" s="33"/>
      <c r="M1535" s="169"/>
      <c r="N1535" s="169"/>
    </row>
    <row r="1536" s="26" customFormat="1" ht="15" customHeight="1">
      <c r="A1536" s="33"/>
      <c r="B1536" s="33"/>
      <c r="C1536" s="33"/>
      <c r="D1536" s="33"/>
      <c r="E1536" s="33"/>
      <c r="F1536" s="165"/>
      <c r="G1536" s="165"/>
      <c r="H1536" s="166"/>
      <c r="I1536" s="161"/>
      <c r="J1536" s="167"/>
      <c r="K1536" s="168"/>
      <c r="L1536" s="33"/>
      <c r="M1536" s="169"/>
      <c r="N1536" s="169"/>
    </row>
    <row r="1537" s="26" customFormat="1" ht="15" customHeight="1">
      <c r="A1537" s="33"/>
      <c r="B1537" s="33"/>
      <c r="C1537" s="33"/>
      <c r="D1537" s="33"/>
      <c r="E1537" s="33"/>
      <c r="F1537" s="165"/>
      <c r="G1537" s="165"/>
      <c r="H1537" s="166"/>
      <c r="I1537" s="161"/>
      <c r="J1537" s="167"/>
      <c r="K1537" s="168"/>
      <c r="L1537" s="33"/>
      <c r="M1537" s="169"/>
      <c r="N1537" s="169"/>
    </row>
    <row r="1538" s="26" customFormat="1" ht="15" customHeight="1">
      <c r="A1538" s="33"/>
      <c r="B1538" s="33"/>
      <c r="C1538" s="33"/>
      <c r="D1538" s="33"/>
      <c r="E1538" s="33"/>
      <c r="F1538" s="165"/>
      <c r="G1538" s="165"/>
      <c r="H1538" s="166"/>
      <c r="I1538" s="161"/>
      <c r="J1538" s="167"/>
      <c r="K1538" s="168"/>
      <c r="L1538" s="33"/>
      <c r="M1538" s="169"/>
      <c r="N1538" s="169"/>
    </row>
    <row r="1539" s="26" customFormat="1" ht="15" customHeight="1">
      <c r="A1539" s="33"/>
      <c r="B1539" s="33"/>
      <c r="C1539" s="33"/>
      <c r="D1539" s="33"/>
      <c r="E1539" s="33"/>
      <c r="F1539" s="165"/>
      <c r="G1539" s="165"/>
      <c r="H1539" s="166"/>
      <c r="I1539" s="161"/>
      <c r="J1539" s="167"/>
      <c r="K1539" s="168"/>
      <c r="L1539" s="33"/>
      <c r="M1539" s="169"/>
      <c r="N1539" s="169"/>
    </row>
    <row r="1540" s="26" customFormat="1" ht="15" customHeight="1">
      <c r="A1540" s="33"/>
      <c r="B1540" s="33"/>
      <c r="C1540" s="33"/>
      <c r="D1540" s="33"/>
      <c r="E1540" s="33"/>
      <c r="F1540" s="165"/>
      <c r="G1540" s="165"/>
      <c r="H1540" s="166"/>
      <c r="I1540" s="161"/>
      <c r="J1540" s="167"/>
      <c r="K1540" s="168"/>
      <c r="L1540" s="33"/>
      <c r="M1540" s="169"/>
      <c r="N1540" s="169"/>
    </row>
    <row r="1541" s="26" customFormat="1" ht="15" customHeight="1">
      <c r="A1541" s="33"/>
      <c r="B1541" s="33"/>
      <c r="C1541" s="33"/>
      <c r="D1541" s="33"/>
      <c r="E1541" s="33"/>
      <c r="F1541" s="165"/>
      <c r="G1541" s="165"/>
      <c r="H1541" s="166"/>
      <c r="I1541" s="161"/>
      <c r="J1541" s="167"/>
      <c r="K1541" s="168"/>
      <c r="L1541" s="33"/>
      <c r="M1541" s="169"/>
      <c r="N1541" s="169"/>
    </row>
    <row r="1542" s="26" customFormat="1" ht="15" customHeight="1">
      <c r="A1542" s="33"/>
      <c r="B1542" s="33"/>
      <c r="C1542" s="33"/>
      <c r="D1542" s="33"/>
      <c r="E1542" s="33"/>
      <c r="F1542" s="165"/>
      <c r="G1542" s="165"/>
      <c r="H1542" s="166"/>
      <c r="I1542" s="161"/>
      <c r="J1542" s="167"/>
      <c r="K1542" s="168"/>
      <c r="L1542" s="33"/>
      <c r="M1542" s="169"/>
      <c r="N1542" s="169"/>
    </row>
    <row r="1543" s="26" customFormat="1" ht="15" customHeight="1">
      <c r="A1543" s="33"/>
      <c r="B1543" s="33"/>
      <c r="C1543" s="33"/>
      <c r="D1543" s="33"/>
      <c r="E1543" s="33"/>
      <c r="F1543" s="165"/>
      <c r="G1543" s="165"/>
      <c r="H1543" s="166"/>
      <c r="I1543" s="161"/>
      <c r="J1543" s="167"/>
      <c r="K1543" s="168"/>
      <c r="L1543" s="33"/>
      <c r="M1543" s="169"/>
      <c r="N1543" s="169"/>
    </row>
    <row r="1544" s="26" customFormat="1" ht="15" customHeight="1">
      <c r="A1544" s="33"/>
      <c r="B1544" s="33"/>
      <c r="C1544" s="33"/>
      <c r="D1544" s="33"/>
      <c r="E1544" s="33"/>
      <c r="F1544" s="165"/>
      <c r="G1544" s="165"/>
      <c r="H1544" s="166"/>
      <c r="I1544" s="161"/>
      <c r="J1544" s="167"/>
      <c r="K1544" s="168"/>
      <c r="L1544" s="33"/>
      <c r="M1544" s="169"/>
      <c r="N1544" s="169"/>
    </row>
    <row r="1545" s="26" customFormat="1" ht="15" customHeight="1">
      <c r="A1545" s="33"/>
      <c r="B1545" s="33"/>
      <c r="C1545" s="33"/>
      <c r="D1545" s="33"/>
      <c r="E1545" s="33"/>
      <c r="F1545" s="165"/>
      <c r="G1545" s="165"/>
      <c r="H1545" s="166"/>
      <c r="I1545" s="161"/>
      <c r="J1545" s="167"/>
      <c r="K1545" s="168"/>
      <c r="L1545" s="33"/>
      <c r="M1545" s="169"/>
      <c r="N1545" s="169"/>
    </row>
    <row r="1546" s="26" customFormat="1" ht="15" customHeight="1">
      <c r="A1546" s="33"/>
      <c r="B1546" s="33"/>
      <c r="C1546" s="33"/>
      <c r="D1546" s="33"/>
      <c r="E1546" s="33"/>
      <c r="F1546" s="165"/>
      <c r="G1546" s="165"/>
      <c r="H1546" s="166"/>
      <c r="I1546" s="161"/>
      <c r="J1546" s="167"/>
      <c r="K1546" s="168"/>
      <c r="L1546" s="33"/>
      <c r="M1546" s="169"/>
      <c r="N1546" s="169"/>
    </row>
    <row r="1547" s="26" customFormat="1" ht="15" customHeight="1">
      <c r="A1547" s="33"/>
      <c r="B1547" s="33"/>
      <c r="C1547" s="33"/>
      <c r="D1547" s="33"/>
      <c r="E1547" s="33"/>
      <c r="F1547" s="165"/>
      <c r="G1547" s="165"/>
      <c r="H1547" s="166"/>
      <c r="I1547" s="161"/>
      <c r="J1547" s="167"/>
      <c r="K1547" s="168"/>
      <c r="L1547" s="33"/>
      <c r="M1547" s="169"/>
      <c r="N1547" s="169"/>
    </row>
    <row r="1548" s="26" customFormat="1" ht="15" customHeight="1">
      <c r="A1548" s="33"/>
      <c r="B1548" s="33"/>
      <c r="C1548" s="33"/>
      <c r="D1548" s="33"/>
      <c r="E1548" s="33"/>
      <c r="F1548" s="165"/>
      <c r="G1548" s="165"/>
      <c r="H1548" s="166"/>
      <c r="I1548" s="161"/>
      <c r="J1548" s="167"/>
      <c r="K1548" s="168"/>
      <c r="L1548" s="33"/>
      <c r="M1548" s="169"/>
      <c r="N1548" s="169"/>
    </row>
    <row r="1549" s="26" customFormat="1" ht="15" customHeight="1">
      <c r="A1549" s="33"/>
      <c r="B1549" s="33"/>
      <c r="C1549" s="33"/>
      <c r="D1549" s="33"/>
      <c r="E1549" s="33"/>
      <c r="F1549" s="165"/>
      <c r="G1549" s="165"/>
      <c r="H1549" s="166"/>
      <c r="I1549" s="161"/>
      <c r="J1549" s="167"/>
      <c r="K1549" s="168"/>
      <c r="L1549" s="33"/>
      <c r="M1549" s="169"/>
      <c r="N1549" s="169"/>
    </row>
    <row r="1550" s="26" customFormat="1" ht="15" customHeight="1">
      <c r="A1550" s="33"/>
      <c r="B1550" s="33"/>
      <c r="C1550" s="33"/>
      <c r="D1550" s="33"/>
      <c r="E1550" s="33"/>
      <c r="F1550" s="165"/>
      <c r="G1550" s="165"/>
      <c r="H1550" s="166"/>
      <c r="I1550" s="161"/>
      <c r="J1550" s="167"/>
      <c r="K1550" s="168"/>
      <c r="L1550" s="33"/>
      <c r="M1550" s="169"/>
      <c r="N1550" s="169"/>
    </row>
    <row r="1551" s="26" customFormat="1" ht="15" customHeight="1">
      <c r="A1551" s="33"/>
      <c r="B1551" s="33"/>
      <c r="C1551" s="33"/>
      <c r="D1551" s="33"/>
      <c r="E1551" s="33"/>
      <c r="F1551" s="165"/>
      <c r="G1551" s="165"/>
      <c r="H1551" s="166"/>
      <c r="I1551" s="161"/>
      <c r="J1551" s="167"/>
      <c r="K1551" s="168"/>
      <c r="L1551" s="33"/>
      <c r="M1551" s="169"/>
      <c r="N1551" s="169"/>
    </row>
    <row r="1552" s="26" customFormat="1" ht="15" customHeight="1">
      <c r="A1552" s="33"/>
      <c r="B1552" s="33"/>
      <c r="C1552" s="33"/>
      <c r="D1552" s="33"/>
      <c r="E1552" s="33"/>
      <c r="F1552" s="165"/>
      <c r="G1552" s="165"/>
      <c r="H1552" s="166"/>
      <c r="I1552" s="161"/>
      <c r="J1552" s="167"/>
      <c r="K1552" s="168"/>
      <c r="L1552" s="33"/>
      <c r="M1552" s="169"/>
      <c r="N1552" s="169"/>
    </row>
    <row r="1553" s="26" customFormat="1" ht="15" customHeight="1">
      <c r="A1553" s="33"/>
      <c r="B1553" s="33"/>
      <c r="C1553" s="33"/>
      <c r="D1553" s="33"/>
      <c r="E1553" s="33"/>
      <c r="F1553" s="165"/>
      <c r="G1553" s="165"/>
      <c r="H1553" s="166"/>
      <c r="I1553" s="161"/>
      <c r="J1553" s="167"/>
      <c r="K1553" s="168"/>
      <c r="L1553" s="33"/>
      <c r="M1553" s="169"/>
      <c r="N1553" s="169"/>
    </row>
    <row r="1554" s="26" customFormat="1" ht="15" customHeight="1">
      <c r="A1554" s="33"/>
      <c r="B1554" s="33"/>
      <c r="C1554" s="33"/>
      <c r="D1554" s="33"/>
      <c r="E1554" s="33"/>
      <c r="F1554" s="165"/>
      <c r="G1554" s="165"/>
      <c r="H1554" s="166"/>
      <c r="I1554" s="161"/>
      <c r="J1554" s="167"/>
      <c r="K1554" s="168"/>
      <c r="L1554" s="33"/>
      <c r="M1554" s="169"/>
      <c r="N1554" s="169"/>
    </row>
    <row r="1555" s="26" customFormat="1" ht="15" customHeight="1">
      <c r="A1555" s="33"/>
      <c r="B1555" s="33"/>
      <c r="C1555" s="33"/>
      <c r="D1555" s="33"/>
      <c r="E1555" s="33"/>
      <c r="F1555" s="165"/>
      <c r="G1555" s="165"/>
      <c r="H1555" s="166"/>
      <c r="I1555" s="161"/>
      <c r="J1555" s="167"/>
      <c r="K1555" s="168"/>
      <c r="L1555" s="33"/>
      <c r="M1555" s="169"/>
      <c r="N1555" s="169"/>
    </row>
    <row r="1556" s="26" customFormat="1" ht="15" customHeight="1">
      <c r="A1556" s="33"/>
      <c r="B1556" s="33"/>
      <c r="C1556" s="33"/>
      <c r="D1556" s="33"/>
      <c r="E1556" s="33"/>
      <c r="F1556" s="165"/>
      <c r="G1556" s="165"/>
      <c r="H1556" s="166"/>
      <c r="I1556" s="161"/>
      <c r="J1556" s="167"/>
      <c r="K1556" s="168"/>
      <c r="L1556" s="33"/>
      <c r="M1556" s="169"/>
      <c r="N1556" s="169"/>
    </row>
    <row r="1557" s="26" customFormat="1" ht="15" customHeight="1">
      <c r="A1557" s="33"/>
      <c r="B1557" s="33"/>
      <c r="C1557" s="33"/>
      <c r="D1557" s="33"/>
      <c r="E1557" s="33"/>
      <c r="F1557" s="165"/>
      <c r="G1557" s="165"/>
      <c r="H1557" s="166"/>
      <c r="I1557" s="161"/>
      <c r="J1557" s="167"/>
      <c r="K1557" s="168"/>
      <c r="L1557" s="33"/>
      <c r="M1557" s="169"/>
      <c r="N1557" s="169"/>
    </row>
    <row r="1558" s="26" customFormat="1" ht="15" customHeight="1">
      <c r="A1558" s="33"/>
      <c r="B1558" s="33"/>
      <c r="C1558" s="33"/>
      <c r="D1558" s="33"/>
      <c r="E1558" s="33"/>
      <c r="F1558" s="165"/>
      <c r="G1558" s="165"/>
      <c r="H1558" s="166"/>
      <c r="I1558" s="161"/>
      <c r="J1558" s="167"/>
      <c r="K1558" s="168"/>
      <c r="L1558" s="33"/>
      <c r="M1558" s="169"/>
      <c r="N1558" s="169"/>
    </row>
    <row r="1559" s="26" customFormat="1" ht="15" customHeight="1">
      <c r="A1559" s="33"/>
      <c r="B1559" s="33"/>
      <c r="C1559" s="33"/>
      <c r="D1559" s="33"/>
      <c r="E1559" s="33"/>
      <c r="F1559" s="165"/>
      <c r="G1559" s="165"/>
      <c r="H1559" s="166"/>
      <c r="I1559" s="161"/>
      <c r="J1559" s="167"/>
      <c r="K1559" s="168"/>
      <c r="L1559" s="33"/>
      <c r="M1559" s="169"/>
      <c r="N1559" s="169"/>
    </row>
    <row r="1560" s="26" customFormat="1" ht="15" customHeight="1">
      <c r="A1560" s="33"/>
      <c r="B1560" s="33"/>
      <c r="C1560" s="33"/>
      <c r="D1560" s="33"/>
      <c r="E1560" s="33"/>
      <c r="F1560" s="165"/>
      <c r="G1560" s="165"/>
      <c r="H1560" s="166"/>
      <c r="I1560" s="161"/>
      <c r="J1560" s="167"/>
      <c r="K1560" s="168"/>
      <c r="L1560" s="33"/>
      <c r="M1560" s="169"/>
      <c r="N1560" s="169"/>
    </row>
    <row r="1561" s="26" customFormat="1" ht="15" customHeight="1">
      <c r="A1561" s="33"/>
      <c r="B1561" s="33"/>
      <c r="C1561" s="33"/>
      <c r="D1561" s="33"/>
      <c r="E1561" s="33"/>
      <c r="F1561" s="165"/>
      <c r="G1561" s="165"/>
      <c r="H1561" s="166"/>
      <c r="I1561" s="161"/>
      <c r="J1561" s="167"/>
      <c r="K1561" s="168"/>
      <c r="L1561" s="33"/>
      <c r="M1561" s="169"/>
      <c r="N1561" s="169"/>
    </row>
    <row r="1562" s="26" customFormat="1" ht="15" customHeight="1">
      <c r="A1562" s="33"/>
      <c r="B1562" s="33"/>
      <c r="C1562" s="33"/>
      <c r="D1562" s="33"/>
      <c r="E1562" s="33"/>
      <c r="F1562" s="165"/>
      <c r="G1562" s="165"/>
      <c r="H1562" s="166"/>
      <c r="I1562" s="161"/>
      <c r="J1562" s="167"/>
      <c r="K1562" s="168"/>
      <c r="L1562" s="33"/>
      <c r="M1562" s="169"/>
      <c r="N1562" s="169"/>
    </row>
    <row r="1563" s="26" customFormat="1" ht="15" customHeight="1">
      <c r="A1563" s="33"/>
      <c r="B1563" s="33"/>
      <c r="C1563" s="33"/>
      <c r="D1563" s="33"/>
      <c r="E1563" s="33"/>
      <c r="F1563" s="165"/>
      <c r="G1563" s="165"/>
      <c r="H1563" s="166"/>
      <c r="I1563" s="161"/>
      <c r="J1563" s="167"/>
      <c r="K1563" s="168"/>
      <c r="L1563" s="33"/>
      <c r="M1563" s="169"/>
      <c r="N1563" s="169"/>
    </row>
    <row r="1564" s="26" customFormat="1" ht="15" customHeight="1">
      <c r="A1564" s="33"/>
      <c r="B1564" s="33"/>
      <c r="C1564" s="33"/>
      <c r="D1564" s="33"/>
      <c r="E1564" s="33"/>
      <c r="F1564" s="165"/>
      <c r="G1564" s="165"/>
      <c r="H1564" s="166"/>
      <c r="I1564" s="161"/>
      <c r="J1564" s="167"/>
      <c r="K1564" s="168"/>
      <c r="L1564" s="33"/>
      <c r="M1564" s="169"/>
      <c r="N1564" s="169"/>
    </row>
    <row r="1565" s="26" customFormat="1" ht="15" customHeight="1">
      <c r="A1565" s="33"/>
      <c r="B1565" s="33"/>
      <c r="C1565" s="33"/>
      <c r="D1565" s="33"/>
      <c r="E1565" s="33"/>
      <c r="F1565" s="165"/>
      <c r="G1565" s="165"/>
      <c r="H1565" s="166"/>
      <c r="I1565" s="161"/>
      <c r="J1565" s="167"/>
      <c r="K1565" s="168"/>
      <c r="L1565" s="33"/>
      <c r="M1565" s="169"/>
      <c r="N1565" s="169"/>
    </row>
    <row r="1566" s="26" customFormat="1" ht="15" customHeight="1">
      <c r="A1566" s="33"/>
      <c r="B1566" s="33"/>
      <c r="C1566" s="33"/>
      <c r="D1566" s="33"/>
      <c r="E1566" s="33"/>
      <c r="F1566" s="165"/>
      <c r="G1566" s="165"/>
      <c r="H1566" s="166"/>
      <c r="I1566" s="161"/>
      <c r="J1566" s="167"/>
      <c r="K1566" s="168"/>
      <c r="L1566" s="33"/>
      <c r="M1566" s="169"/>
      <c r="N1566" s="169"/>
    </row>
    <row r="1567" s="26" customFormat="1" ht="15" customHeight="1">
      <c r="A1567" s="33"/>
      <c r="B1567" s="33"/>
      <c r="C1567" s="33"/>
      <c r="D1567" s="33"/>
      <c r="E1567" s="33"/>
      <c r="F1567" s="165"/>
      <c r="G1567" s="165"/>
      <c r="H1567" s="166"/>
      <c r="I1567" s="161"/>
      <c r="J1567" s="167"/>
      <c r="K1567" s="168"/>
      <c r="L1567" s="33"/>
      <c r="M1567" s="169"/>
      <c r="N1567" s="169"/>
    </row>
    <row r="1568" s="26" customFormat="1" ht="15" customHeight="1">
      <c r="A1568" s="33"/>
      <c r="B1568" s="33"/>
      <c r="C1568" s="33"/>
      <c r="D1568" s="33"/>
      <c r="E1568" s="33"/>
      <c r="F1568" s="165"/>
      <c r="G1568" s="165"/>
      <c r="H1568" s="166"/>
      <c r="I1568" s="161"/>
      <c r="J1568" s="167"/>
      <c r="K1568" s="168"/>
      <c r="L1568" s="33"/>
      <c r="M1568" s="169"/>
      <c r="N1568" s="169"/>
    </row>
    <row r="1569" s="26" customFormat="1" ht="15" customHeight="1">
      <c r="A1569" s="33"/>
      <c r="B1569" s="33"/>
      <c r="C1569" s="33"/>
      <c r="D1569" s="33"/>
      <c r="E1569" s="33"/>
      <c r="F1569" s="165"/>
      <c r="G1569" s="165"/>
      <c r="H1569" s="166"/>
      <c r="I1569" s="161"/>
      <c r="J1569" s="167"/>
      <c r="K1569" s="168"/>
      <c r="L1569" s="33"/>
      <c r="M1569" s="169"/>
      <c r="N1569" s="169"/>
    </row>
    <row r="1570" s="26" customFormat="1" ht="15" customHeight="1">
      <c r="A1570" s="33"/>
      <c r="B1570" s="33"/>
      <c r="C1570" s="33"/>
      <c r="D1570" s="33"/>
      <c r="E1570" s="33"/>
      <c r="F1570" s="165"/>
      <c r="G1570" s="165"/>
      <c r="H1570" s="166"/>
      <c r="I1570" s="161"/>
      <c r="J1570" s="167"/>
      <c r="K1570" s="168"/>
      <c r="L1570" s="33"/>
      <c r="M1570" s="169"/>
      <c r="N1570" s="169"/>
    </row>
    <row r="1571" s="26" customFormat="1" ht="15" customHeight="1">
      <c r="A1571" s="33"/>
      <c r="B1571" s="33"/>
      <c r="C1571" s="33"/>
      <c r="D1571" s="33"/>
      <c r="E1571" s="33"/>
      <c r="F1571" s="165"/>
      <c r="G1571" s="165"/>
      <c r="H1571" s="166"/>
      <c r="I1571" s="161"/>
      <c r="J1571" s="167"/>
      <c r="K1571" s="168"/>
      <c r="L1571" s="33"/>
      <c r="M1571" s="169"/>
      <c r="N1571" s="169"/>
    </row>
    <row r="1572" s="26" customFormat="1" ht="15" customHeight="1">
      <c r="A1572" s="33"/>
      <c r="B1572" s="33"/>
      <c r="C1572" s="33"/>
      <c r="D1572" s="33"/>
      <c r="E1572" s="33"/>
      <c r="F1572" s="165"/>
      <c r="G1572" s="165"/>
      <c r="H1572" s="166"/>
      <c r="I1572" s="161"/>
      <c r="J1572" s="167"/>
      <c r="K1572" s="168"/>
      <c r="L1572" s="33"/>
      <c r="M1572" s="169"/>
      <c r="N1572" s="169"/>
    </row>
    <row r="1573" s="26" customFormat="1" ht="15" customHeight="1">
      <c r="A1573" s="33"/>
      <c r="B1573" s="33"/>
      <c r="C1573" s="33"/>
      <c r="D1573" s="33"/>
      <c r="E1573" s="33"/>
      <c r="F1573" s="165"/>
      <c r="G1573" s="165"/>
      <c r="H1573" s="166"/>
      <c r="I1573" s="161"/>
      <c r="J1573" s="167"/>
      <c r="K1573" s="168"/>
      <c r="L1573" s="33"/>
      <c r="M1573" s="169"/>
      <c r="N1573" s="169"/>
    </row>
    <row r="1574" s="26" customFormat="1" ht="15" customHeight="1">
      <c r="A1574" s="33"/>
      <c r="B1574" s="33"/>
      <c r="C1574" s="33"/>
      <c r="D1574" s="33"/>
      <c r="E1574" s="33"/>
      <c r="F1574" s="165"/>
      <c r="G1574" s="165"/>
      <c r="H1574" s="166"/>
      <c r="I1574" s="161"/>
      <c r="J1574" s="167"/>
      <c r="K1574" s="168"/>
      <c r="L1574" s="33"/>
      <c r="M1574" s="169"/>
      <c r="N1574" s="169"/>
    </row>
    <row r="1575" s="26" customFormat="1" ht="15" customHeight="1">
      <c r="A1575" s="33"/>
      <c r="B1575" s="33"/>
      <c r="C1575" s="33"/>
      <c r="D1575" s="33"/>
      <c r="E1575" s="33"/>
      <c r="F1575" s="165"/>
      <c r="G1575" s="165"/>
      <c r="H1575" s="166"/>
      <c r="I1575" s="161"/>
      <c r="J1575" s="167"/>
      <c r="K1575" s="168"/>
      <c r="L1575" s="33"/>
      <c r="M1575" s="169"/>
      <c r="N1575" s="169"/>
    </row>
    <row r="1576" s="26" customFormat="1" ht="15" customHeight="1">
      <c r="A1576" s="33"/>
      <c r="B1576" s="33"/>
      <c r="C1576" s="33"/>
      <c r="D1576" s="33"/>
      <c r="E1576" s="33"/>
      <c r="F1576" s="165"/>
      <c r="G1576" s="165"/>
      <c r="H1576" s="166"/>
      <c r="I1576" s="161"/>
      <c r="J1576" s="167"/>
      <c r="K1576" s="168"/>
      <c r="L1576" s="33"/>
      <c r="M1576" s="169"/>
      <c r="N1576" s="169"/>
    </row>
    <row r="1577" s="26" customFormat="1" ht="15" customHeight="1">
      <c r="A1577" s="33"/>
      <c r="B1577" s="33"/>
      <c r="C1577" s="33"/>
      <c r="D1577" s="33"/>
      <c r="E1577" s="33"/>
      <c r="F1577" s="165"/>
      <c r="G1577" s="165"/>
      <c r="H1577" s="166"/>
      <c r="I1577" s="161"/>
      <c r="J1577" s="167"/>
      <c r="K1577" s="168"/>
      <c r="L1577" s="33"/>
      <c r="M1577" s="169"/>
      <c r="N1577" s="169"/>
    </row>
    <row r="1578" s="26" customFormat="1" ht="15" customHeight="1">
      <c r="A1578" s="33"/>
      <c r="B1578" s="33"/>
      <c r="C1578" s="33"/>
      <c r="D1578" s="33"/>
      <c r="E1578" s="33"/>
      <c r="F1578" s="165"/>
      <c r="G1578" s="165"/>
      <c r="H1578" s="166"/>
      <c r="I1578" s="161"/>
      <c r="J1578" s="167"/>
      <c r="K1578" s="168"/>
      <c r="L1578" s="33"/>
      <c r="M1578" s="169"/>
      <c r="N1578" s="169"/>
    </row>
    <row r="1579" s="26" customFormat="1" ht="15" customHeight="1">
      <c r="A1579" s="33"/>
      <c r="B1579" s="33"/>
      <c r="C1579" s="33"/>
      <c r="D1579" s="33"/>
      <c r="E1579" s="33"/>
      <c r="F1579" s="165"/>
      <c r="G1579" s="165"/>
      <c r="H1579" s="166"/>
      <c r="I1579" s="161"/>
      <c r="J1579" s="167"/>
      <c r="K1579" s="168"/>
      <c r="L1579" s="33"/>
      <c r="M1579" s="169"/>
      <c r="N1579" s="169"/>
    </row>
    <row r="1580" s="26" customFormat="1" ht="15" customHeight="1">
      <c r="A1580" s="33"/>
      <c r="B1580" s="33"/>
      <c r="C1580" s="33"/>
      <c r="D1580" s="33"/>
      <c r="E1580" s="33"/>
      <c r="F1580" s="165"/>
      <c r="G1580" s="165"/>
      <c r="H1580" s="166"/>
      <c r="I1580" s="161"/>
      <c r="J1580" s="167"/>
      <c r="K1580" s="168"/>
      <c r="L1580" s="33"/>
      <c r="M1580" s="169"/>
      <c r="N1580" s="169"/>
    </row>
    <row r="1581" s="26" customFormat="1" ht="15" customHeight="1">
      <c r="A1581" s="33"/>
      <c r="B1581" s="33"/>
      <c r="C1581" s="33"/>
      <c r="D1581" s="33"/>
      <c r="E1581" s="33"/>
      <c r="F1581" s="165"/>
      <c r="G1581" s="165"/>
      <c r="H1581" s="166"/>
      <c r="I1581" s="161"/>
      <c r="J1581" s="167"/>
      <c r="K1581" s="168"/>
      <c r="L1581" s="33"/>
      <c r="M1581" s="169"/>
      <c r="N1581" s="169"/>
    </row>
    <row r="1582" s="26" customFormat="1" ht="15" customHeight="1">
      <c r="A1582" s="33"/>
      <c r="B1582" s="33"/>
      <c r="C1582" s="33"/>
      <c r="D1582" s="33"/>
      <c r="E1582" s="33"/>
      <c r="F1582" s="165"/>
      <c r="G1582" s="165"/>
      <c r="H1582" s="166"/>
      <c r="I1582" s="161"/>
      <c r="J1582" s="167"/>
      <c r="K1582" s="168"/>
      <c r="L1582" s="33"/>
      <c r="M1582" s="169"/>
      <c r="N1582" s="169"/>
    </row>
    <row r="1583" s="26" customFormat="1" ht="15" customHeight="1">
      <c r="A1583" s="33"/>
      <c r="B1583" s="33"/>
      <c r="C1583" s="33"/>
      <c r="D1583" s="33"/>
      <c r="E1583" s="33"/>
      <c r="F1583" s="165"/>
      <c r="G1583" s="165"/>
      <c r="H1583" s="166"/>
      <c r="I1583" s="161"/>
      <c r="J1583" s="167"/>
      <c r="K1583" s="168"/>
      <c r="L1583" s="33"/>
      <c r="M1583" s="169"/>
      <c r="N1583" s="169"/>
    </row>
    <row r="1584" s="26" customFormat="1" ht="15" customHeight="1">
      <c r="A1584" s="33"/>
      <c r="B1584" s="33"/>
      <c r="C1584" s="33"/>
      <c r="D1584" s="33"/>
      <c r="E1584" s="33"/>
      <c r="F1584" s="165"/>
      <c r="G1584" s="165"/>
      <c r="H1584" s="166"/>
      <c r="I1584" s="161"/>
      <c r="J1584" s="167"/>
      <c r="K1584" s="168"/>
      <c r="L1584" s="33"/>
      <c r="M1584" s="169"/>
      <c r="N1584" s="169"/>
    </row>
    <row r="1585" s="26" customFormat="1" ht="15" customHeight="1">
      <c r="A1585" s="33"/>
      <c r="B1585" s="33"/>
      <c r="C1585" s="33"/>
      <c r="D1585" s="33"/>
      <c r="E1585" s="33"/>
      <c r="F1585" s="165"/>
      <c r="G1585" s="165"/>
      <c r="H1585" s="166"/>
      <c r="I1585" s="161"/>
      <c r="J1585" s="167"/>
      <c r="K1585" s="168"/>
      <c r="L1585" s="33"/>
      <c r="M1585" s="169"/>
      <c r="N1585" s="169"/>
    </row>
    <row r="1586" s="26" customFormat="1" ht="15" customHeight="1">
      <c r="A1586" s="33"/>
      <c r="B1586" s="33"/>
      <c r="C1586" s="33"/>
      <c r="D1586" s="33"/>
      <c r="E1586" s="33"/>
      <c r="F1586" s="165"/>
      <c r="G1586" s="165"/>
      <c r="H1586" s="166"/>
      <c r="I1586" s="161"/>
      <c r="J1586" s="167"/>
      <c r="K1586" s="168"/>
      <c r="L1586" s="33"/>
      <c r="M1586" s="169"/>
      <c r="N1586" s="169"/>
    </row>
    <row r="1587" s="26" customFormat="1" ht="15" customHeight="1">
      <c r="A1587" s="33"/>
      <c r="B1587" s="33"/>
      <c r="C1587" s="33"/>
      <c r="D1587" s="33"/>
      <c r="E1587" s="33"/>
      <c r="F1587" s="165"/>
      <c r="G1587" s="165"/>
      <c r="H1587" s="166"/>
      <c r="I1587" s="161"/>
      <c r="J1587" s="167"/>
      <c r="K1587" s="168"/>
      <c r="L1587" s="33"/>
      <c r="M1587" s="169"/>
      <c r="N1587" s="169"/>
    </row>
    <row r="1588" s="26" customFormat="1" ht="15" customHeight="1">
      <c r="A1588" s="33"/>
      <c r="B1588" s="33"/>
      <c r="C1588" s="33"/>
      <c r="D1588" s="33"/>
      <c r="E1588" s="33"/>
      <c r="F1588" s="165"/>
      <c r="G1588" s="165"/>
      <c r="H1588" s="166"/>
      <c r="I1588" s="161"/>
      <c r="J1588" s="167"/>
      <c r="K1588" s="168"/>
      <c r="L1588" s="33"/>
      <c r="M1588" s="169"/>
      <c r="N1588" s="169"/>
    </row>
    <row r="1589" s="26" customFormat="1" ht="15" customHeight="1">
      <c r="A1589" s="33"/>
      <c r="B1589" s="33"/>
      <c r="C1589" s="33"/>
      <c r="D1589" s="33"/>
      <c r="E1589" s="33"/>
      <c r="F1589" s="165"/>
      <c r="G1589" s="165"/>
      <c r="H1589" s="166"/>
      <c r="I1589" s="161"/>
      <c r="J1589" s="167"/>
      <c r="K1589" s="168"/>
      <c r="L1589" s="33"/>
      <c r="M1589" s="169"/>
      <c r="N1589" s="169"/>
    </row>
    <row r="1590" s="26" customFormat="1" ht="15" customHeight="1">
      <c r="A1590" s="33"/>
      <c r="B1590" s="33"/>
      <c r="C1590" s="33"/>
      <c r="D1590" s="33"/>
      <c r="E1590" s="33"/>
      <c r="F1590" s="165"/>
      <c r="G1590" s="165"/>
      <c r="H1590" s="166"/>
      <c r="I1590" s="161"/>
      <c r="J1590" s="167"/>
      <c r="K1590" s="168"/>
      <c r="L1590" s="33"/>
      <c r="M1590" s="169"/>
      <c r="N1590" s="169"/>
    </row>
    <row r="1591" s="26" customFormat="1" ht="15" customHeight="1">
      <c r="A1591" s="33"/>
      <c r="B1591" s="33"/>
      <c r="C1591" s="33"/>
      <c r="D1591" s="33"/>
      <c r="E1591" s="33"/>
      <c r="F1591" s="165"/>
      <c r="G1591" s="165"/>
      <c r="H1591" s="166"/>
      <c r="I1591" s="161"/>
      <c r="J1591" s="167"/>
      <c r="K1591" s="168"/>
      <c r="L1591" s="33"/>
      <c r="M1591" s="169"/>
      <c r="N1591" s="169"/>
    </row>
    <row r="1592" s="26" customFormat="1" ht="15" customHeight="1">
      <c r="A1592" s="33"/>
      <c r="B1592" s="33"/>
      <c r="C1592" s="33"/>
      <c r="D1592" s="33"/>
      <c r="E1592" s="33"/>
      <c r="F1592" s="165"/>
      <c r="G1592" s="165"/>
      <c r="H1592" s="166"/>
      <c r="I1592" s="161"/>
      <c r="J1592" s="167"/>
      <c r="K1592" s="168"/>
      <c r="L1592" s="33"/>
      <c r="M1592" s="169"/>
      <c r="N1592" s="169"/>
    </row>
    <row r="1593" s="26" customFormat="1" ht="15" customHeight="1">
      <c r="A1593" s="33"/>
      <c r="B1593" s="33"/>
      <c r="C1593" s="33"/>
      <c r="D1593" s="33"/>
      <c r="E1593" s="33"/>
      <c r="F1593" s="165"/>
      <c r="G1593" s="165"/>
      <c r="H1593" s="166"/>
      <c r="I1593" s="161"/>
      <c r="J1593" s="167"/>
      <c r="K1593" s="168"/>
      <c r="L1593" s="33"/>
      <c r="M1593" s="169"/>
      <c r="N1593" s="169"/>
    </row>
    <row r="1594" s="26" customFormat="1" ht="15" customHeight="1">
      <c r="A1594" s="33"/>
      <c r="B1594" s="33"/>
      <c r="C1594" s="33"/>
      <c r="D1594" s="33"/>
      <c r="E1594" s="33"/>
      <c r="F1594" s="165"/>
      <c r="G1594" s="165"/>
      <c r="H1594" s="166"/>
      <c r="I1594" s="161"/>
      <c r="J1594" s="167"/>
      <c r="K1594" s="168"/>
      <c r="L1594" s="33"/>
      <c r="M1594" s="169"/>
      <c r="N1594" s="169"/>
    </row>
    <row r="1595" s="26" customFormat="1" ht="15" customHeight="1">
      <c r="A1595" s="33"/>
      <c r="B1595" s="33"/>
      <c r="C1595" s="33"/>
      <c r="D1595" s="33"/>
      <c r="E1595" s="33"/>
      <c r="F1595" s="165"/>
      <c r="G1595" s="165"/>
      <c r="H1595" s="166"/>
      <c r="I1595" s="161"/>
      <c r="J1595" s="167"/>
      <c r="K1595" s="168"/>
      <c r="L1595" s="33"/>
      <c r="M1595" s="169"/>
      <c r="N1595" s="169"/>
    </row>
    <row r="1596" s="26" customFormat="1" ht="15" customHeight="1">
      <c r="A1596" s="33"/>
      <c r="B1596" s="33"/>
      <c r="C1596" s="33"/>
      <c r="D1596" s="33"/>
      <c r="E1596" s="33"/>
      <c r="F1596" s="165"/>
      <c r="G1596" s="165"/>
      <c r="H1596" s="166"/>
      <c r="I1596" s="161"/>
      <c r="J1596" s="167"/>
      <c r="K1596" s="168"/>
      <c r="L1596" s="33"/>
      <c r="M1596" s="169"/>
      <c r="N1596" s="169"/>
    </row>
    <row r="1597" s="26" customFormat="1" ht="15" customHeight="1">
      <c r="A1597" s="33"/>
      <c r="B1597" s="33"/>
      <c r="C1597" s="33"/>
      <c r="D1597" s="33"/>
      <c r="E1597" s="33"/>
      <c r="F1597" s="165"/>
      <c r="G1597" s="165"/>
      <c r="H1597" s="166"/>
      <c r="I1597" s="161"/>
      <c r="J1597" s="167"/>
      <c r="K1597" s="168"/>
      <c r="L1597" s="33"/>
      <c r="M1597" s="169"/>
      <c r="N1597" s="169"/>
    </row>
    <row r="1598" s="26" customFormat="1" ht="15" customHeight="1">
      <c r="A1598" s="33"/>
      <c r="B1598" s="33"/>
      <c r="C1598" s="33"/>
      <c r="D1598" s="33"/>
      <c r="E1598" s="33"/>
      <c r="F1598" s="165"/>
      <c r="G1598" s="165"/>
      <c r="H1598" s="166"/>
      <c r="I1598" s="161"/>
      <c r="J1598" s="167"/>
      <c r="K1598" s="168"/>
      <c r="L1598" s="33"/>
      <c r="M1598" s="169"/>
      <c r="N1598" s="169"/>
    </row>
    <row r="1599" s="26" customFormat="1" ht="15" customHeight="1">
      <c r="A1599" s="33"/>
      <c r="B1599" s="33"/>
      <c r="C1599" s="33"/>
      <c r="D1599" s="33"/>
      <c r="E1599" s="33"/>
      <c r="F1599" s="165"/>
      <c r="G1599" s="165"/>
      <c r="H1599" s="166"/>
      <c r="I1599" s="161"/>
      <c r="J1599" s="167"/>
      <c r="K1599" s="168"/>
      <c r="L1599" s="33"/>
      <c r="M1599" s="169"/>
      <c r="N1599" s="169"/>
    </row>
    <row r="1600" s="26" customFormat="1" ht="15" customHeight="1">
      <c r="A1600" s="33"/>
      <c r="B1600" s="33"/>
      <c r="C1600" s="33"/>
      <c r="D1600" s="33"/>
      <c r="E1600" s="33"/>
      <c r="F1600" s="165"/>
      <c r="G1600" s="165"/>
      <c r="H1600" s="166"/>
      <c r="I1600" s="161"/>
      <c r="J1600" s="167"/>
      <c r="K1600" s="168"/>
      <c r="L1600" s="33"/>
      <c r="M1600" s="169"/>
      <c r="N1600" s="169"/>
    </row>
    <row r="1601" s="26" customFormat="1" ht="15" customHeight="1">
      <c r="A1601" s="33"/>
      <c r="B1601" s="33"/>
      <c r="C1601" s="33"/>
      <c r="D1601" s="33"/>
      <c r="E1601" s="33"/>
      <c r="F1601" s="165"/>
      <c r="G1601" s="165"/>
      <c r="H1601" s="166"/>
      <c r="I1601" s="161"/>
      <c r="J1601" s="167"/>
      <c r="K1601" s="168"/>
      <c r="L1601" s="33"/>
      <c r="M1601" s="169"/>
      <c r="N1601" s="169"/>
    </row>
    <row r="1602" s="26" customFormat="1" ht="15" customHeight="1">
      <c r="A1602" s="33"/>
      <c r="B1602" s="33"/>
      <c r="C1602" s="33"/>
      <c r="D1602" s="33"/>
      <c r="E1602" s="33"/>
      <c r="F1602" s="165"/>
      <c r="G1602" s="165"/>
      <c r="H1602" s="166"/>
      <c r="I1602" s="161"/>
      <c r="J1602" s="167"/>
      <c r="K1602" s="168"/>
      <c r="L1602" s="33"/>
      <c r="M1602" s="169"/>
      <c r="N1602" s="169"/>
    </row>
    <row r="1603" s="26" customFormat="1" ht="15" customHeight="1">
      <c r="A1603" s="33"/>
      <c r="B1603" s="33"/>
      <c r="C1603" s="33"/>
      <c r="D1603" s="33"/>
      <c r="E1603" s="33"/>
      <c r="F1603" s="165"/>
      <c r="G1603" s="165"/>
      <c r="H1603" s="166"/>
      <c r="I1603" s="161"/>
      <c r="J1603" s="167"/>
      <c r="K1603" s="168"/>
      <c r="L1603" s="33"/>
      <c r="M1603" s="169"/>
      <c r="N1603" s="169"/>
    </row>
    <row r="1604" s="26" customFormat="1" ht="15" customHeight="1">
      <c r="A1604" s="33"/>
      <c r="B1604" s="33"/>
      <c r="C1604" s="33"/>
      <c r="D1604" s="33"/>
      <c r="E1604" s="33"/>
      <c r="F1604" s="165"/>
      <c r="G1604" s="165"/>
      <c r="H1604" s="166"/>
      <c r="I1604" s="161"/>
      <c r="J1604" s="167"/>
      <c r="K1604" s="168"/>
      <c r="L1604" s="33"/>
      <c r="M1604" s="169"/>
      <c r="N1604" s="169"/>
    </row>
    <row r="1605" s="26" customFormat="1" ht="15" customHeight="1">
      <c r="A1605" s="33"/>
      <c r="B1605" s="33"/>
      <c r="C1605" s="33"/>
      <c r="D1605" s="33"/>
      <c r="E1605" s="33"/>
      <c r="F1605" s="165"/>
      <c r="G1605" s="165"/>
      <c r="H1605" s="166"/>
      <c r="I1605" s="161"/>
      <c r="J1605" s="167"/>
      <c r="K1605" s="168"/>
      <c r="L1605" s="33"/>
      <c r="M1605" s="169"/>
      <c r="N1605" s="169"/>
    </row>
    <row r="1606" s="26" customFormat="1" ht="15" customHeight="1">
      <c r="A1606" s="33"/>
      <c r="B1606" s="33"/>
      <c r="C1606" s="33"/>
      <c r="D1606" s="33"/>
      <c r="E1606" s="33"/>
      <c r="F1606" s="165"/>
      <c r="G1606" s="165"/>
      <c r="H1606" s="166"/>
      <c r="I1606" s="161"/>
      <c r="J1606" s="167"/>
      <c r="K1606" s="168"/>
      <c r="L1606" s="33"/>
      <c r="M1606" s="169"/>
      <c r="N1606" s="169"/>
    </row>
    <row r="1607" s="26" customFormat="1" ht="15" customHeight="1">
      <c r="A1607" s="33"/>
      <c r="B1607" s="33"/>
      <c r="C1607" s="33"/>
      <c r="D1607" s="33"/>
      <c r="E1607" s="33"/>
      <c r="F1607" s="165"/>
      <c r="G1607" s="165"/>
      <c r="H1607" s="166"/>
      <c r="I1607" s="161"/>
      <c r="J1607" s="167"/>
      <c r="K1607" s="168"/>
      <c r="L1607" s="33"/>
      <c r="M1607" s="169"/>
      <c r="N1607" s="169"/>
    </row>
    <row r="1608" s="26" customFormat="1" ht="15" customHeight="1">
      <c r="A1608" s="33"/>
      <c r="B1608" s="33"/>
      <c r="C1608" s="33"/>
      <c r="D1608" s="33"/>
      <c r="E1608" s="33"/>
      <c r="F1608" s="165"/>
      <c r="G1608" s="165"/>
      <c r="H1608" s="166"/>
      <c r="I1608" s="161"/>
      <c r="J1608" s="167"/>
      <c r="K1608" s="168"/>
      <c r="L1608" s="33"/>
      <c r="M1608" s="169"/>
      <c r="N1608" s="169"/>
    </row>
    <row r="1609" s="26" customFormat="1" ht="15" customHeight="1">
      <c r="A1609" s="33"/>
      <c r="B1609" s="33"/>
      <c r="C1609" s="33"/>
      <c r="D1609" s="33"/>
      <c r="E1609" s="33"/>
      <c r="F1609" s="165"/>
      <c r="G1609" s="165"/>
      <c r="H1609" s="166"/>
      <c r="I1609" s="161"/>
      <c r="J1609" s="167"/>
      <c r="K1609" s="168"/>
      <c r="L1609" s="33"/>
      <c r="M1609" s="169"/>
      <c r="N1609" s="169"/>
    </row>
    <row r="1610" s="26" customFormat="1" ht="15" customHeight="1">
      <c r="A1610" s="33"/>
      <c r="B1610" s="33"/>
      <c r="C1610" s="33"/>
      <c r="D1610" s="33"/>
      <c r="E1610" s="33"/>
      <c r="F1610" s="165"/>
      <c r="G1610" s="165"/>
      <c r="H1610" s="166"/>
      <c r="I1610" s="161"/>
      <c r="J1610" s="167"/>
      <c r="K1610" s="168"/>
      <c r="L1610" s="33"/>
      <c r="M1610" s="169"/>
      <c r="N1610" s="169"/>
    </row>
    <row r="1611" s="26" customFormat="1" ht="15" customHeight="1">
      <c r="A1611" s="33"/>
      <c r="B1611" s="33"/>
      <c r="C1611" s="33"/>
      <c r="D1611" s="33"/>
      <c r="E1611" s="33"/>
      <c r="F1611" s="165"/>
      <c r="G1611" s="165"/>
      <c r="H1611" s="166"/>
      <c r="I1611" s="161"/>
      <c r="J1611" s="167"/>
      <c r="K1611" s="168"/>
      <c r="L1611" s="33"/>
      <c r="M1611" s="169"/>
      <c r="N1611" s="169"/>
    </row>
    <row r="1612" s="26" customFormat="1" ht="15" customHeight="1">
      <c r="A1612" s="33"/>
      <c r="B1612" s="33"/>
      <c r="C1612" s="33"/>
      <c r="D1612" s="33"/>
      <c r="E1612" s="33"/>
      <c r="F1612" s="165"/>
      <c r="G1612" s="165"/>
      <c r="H1612" s="166"/>
      <c r="I1612" s="161"/>
      <c r="J1612" s="167"/>
      <c r="K1612" s="168"/>
      <c r="L1612" s="33"/>
      <c r="M1612" s="169"/>
      <c r="N1612" s="169"/>
    </row>
    <row r="1613" s="26" customFormat="1" ht="15" customHeight="1">
      <c r="A1613" s="33"/>
      <c r="B1613" s="33"/>
      <c r="C1613" s="33"/>
      <c r="D1613" s="33"/>
      <c r="E1613" s="33"/>
      <c r="F1613" s="165"/>
      <c r="G1613" s="165"/>
      <c r="H1613" s="166"/>
      <c r="I1613" s="161"/>
      <c r="J1613" s="167"/>
      <c r="K1613" s="168"/>
      <c r="L1613" s="33"/>
      <c r="M1613" s="169"/>
      <c r="N1613" s="169"/>
    </row>
    <row r="1614" s="26" customFormat="1" ht="15" customHeight="1">
      <c r="A1614" s="33"/>
      <c r="B1614" s="33"/>
      <c r="C1614" s="33"/>
      <c r="D1614" s="33"/>
      <c r="E1614" s="33"/>
      <c r="F1614" s="165"/>
      <c r="G1614" s="165"/>
      <c r="H1614" s="166"/>
      <c r="I1614" s="161"/>
      <c r="J1614" s="167"/>
      <c r="K1614" s="168"/>
      <c r="L1614" s="33"/>
      <c r="M1614" s="169"/>
      <c r="N1614" s="169"/>
    </row>
    <row r="1615" s="26" customFormat="1" ht="15" customHeight="1">
      <c r="A1615" s="33"/>
      <c r="B1615" s="33"/>
      <c r="C1615" s="33"/>
      <c r="D1615" s="33"/>
      <c r="E1615" s="33"/>
      <c r="F1615" s="165"/>
      <c r="G1615" s="165"/>
      <c r="H1615" s="166"/>
      <c r="I1615" s="161"/>
      <c r="J1615" s="167"/>
      <c r="K1615" s="168"/>
      <c r="L1615" s="33"/>
      <c r="M1615" s="169"/>
      <c r="N1615" s="169"/>
    </row>
    <row r="1616" s="26" customFormat="1" ht="15" customHeight="1">
      <c r="A1616" s="33"/>
      <c r="B1616" s="33"/>
      <c r="C1616" s="33"/>
      <c r="D1616" s="33"/>
      <c r="E1616" s="33"/>
      <c r="F1616" s="165"/>
      <c r="G1616" s="165"/>
      <c r="H1616" s="166"/>
      <c r="I1616" s="161"/>
      <c r="J1616" s="167"/>
      <c r="K1616" s="168"/>
      <c r="L1616" s="33"/>
      <c r="M1616" s="169"/>
      <c r="N1616" s="169"/>
    </row>
    <row r="1617" s="26" customFormat="1" ht="15" customHeight="1">
      <c r="A1617" s="33"/>
      <c r="B1617" s="33"/>
      <c r="C1617" s="33"/>
      <c r="D1617" s="33"/>
      <c r="E1617" s="33"/>
      <c r="F1617" s="165"/>
      <c r="G1617" s="165"/>
      <c r="H1617" s="166"/>
      <c r="I1617" s="161"/>
      <c r="J1617" s="167"/>
      <c r="K1617" s="168"/>
      <c r="L1617" s="33"/>
      <c r="M1617" s="169"/>
      <c r="N1617" s="169"/>
    </row>
    <row r="1618" s="26" customFormat="1" ht="15" customHeight="1">
      <c r="A1618" s="33"/>
      <c r="B1618" s="33"/>
      <c r="C1618" s="33"/>
      <c r="D1618" s="33"/>
      <c r="E1618" s="33"/>
      <c r="F1618" s="165"/>
      <c r="G1618" s="165"/>
      <c r="H1618" s="166"/>
      <c r="I1618" s="161"/>
      <c r="J1618" s="167"/>
      <c r="K1618" s="168"/>
      <c r="L1618" s="33"/>
      <c r="M1618" s="169"/>
      <c r="N1618" s="169"/>
    </row>
    <row r="1619" s="26" customFormat="1" ht="15" customHeight="1">
      <c r="A1619" s="33"/>
      <c r="B1619" s="33"/>
      <c r="C1619" s="33"/>
      <c r="D1619" s="33"/>
      <c r="E1619" s="33"/>
      <c r="F1619" s="165"/>
      <c r="G1619" s="165"/>
      <c r="H1619" s="166"/>
      <c r="I1619" s="161"/>
      <c r="J1619" s="167"/>
      <c r="K1619" s="168"/>
      <c r="L1619" s="33"/>
      <c r="M1619" s="169"/>
      <c r="N1619" s="169"/>
    </row>
    <row r="1620" s="26" customFormat="1" ht="15" customHeight="1">
      <c r="A1620" s="33"/>
      <c r="B1620" s="33"/>
      <c r="C1620" s="33"/>
      <c r="D1620" s="33"/>
      <c r="E1620" s="33"/>
      <c r="F1620" s="165"/>
      <c r="G1620" s="165"/>
      <c r="H1620" s="166"/>
      <c r="I1620" s="161"/>
      <c r="J1620" s="167"/>
      <c r="K1620" s="168"/>
      <c r="L1620" s="33"/>
      <c r="M1620" s="169"/>
      <c r="N1620" s="169"/>
    </row>
    <row r="1621" s="26" customFormat="1" ht="15" customHeight="1">
      <c r="A1621" s="33"/>
      <c r="B1621" s="33"/>
      <c r="C1621" s="33"/>
      <c r="D1621" s="33"/>
      <c r="E1621" s="33"/>
      <c r="F1621" s="165"/>
      <c r="G1621" s="165"/>
      <c r="H1621" s="166"/>
      <c r="I1621" s="161"/>
      <c r="J1621" s="167"/>
      <c r="K1621" s="168"/>
      <c r="L1621" s="33"/>
      <c r="M1621" s="169"/>
      <c r="N1621" s="169"/>
    </row>
    <row r="1622" s="26" customFormat="1" ht="15" customHeight="1">
      <c r="A1622" s="33"/>
      <c r="B1622" s="33"/>
      <c r="C1622" s="33"/>
      <c r="D1622" s="33"/>
      <c r="E1622" s="33"/>
      <c r="F1622" s="165"/>
      <c r="G1622" s="165"/>
      <c r="H1622" s="166"/>
      <c r="I1622" s="161"/>
      <c r="J1622" s="167"/>
      <c r="K1622" s="168"/>
      <c r="L1622" s="33"/>
      <c r="M1622" s="169"/>
      <c r="N1622" s="169"/>
    </row>
    <row r="1623" s="26" customFormat="1" ht="15" customHeight="1">
      <c r="A1623" s="33"/>
      <c r="B1623" s="33"/>
      <c r="C1623" s="33"/>
      <c r="D1623" s="33"/>
      <c r="E1623" s="33"/>
      <c r="F1623" s="165"/>
      <c r="G1623" s="165"/>
      <c r="H1623" s="166"/>
      <c r="I1623" s="161"/>
      <c r="J1623" s="167"/>
      <c r="K1623" s="168"/>
      <c r="L1623" s="33"/>
      <c r="M1623" s="169"/>
      <c r="N1623" s="169"/>
    </row>
    <row r="1624" s="26" customFormat="1" ht="15" customHeight="1">
      <c r="A1624" s="33"/>
      <c r="B1624" s="33"/>
      <c r="C1624" s="33"/>
      <c r="D1624" s="33"/>
      <c r="E1624" s="33"/>
      <c r="F1624" s="165"/>
      <c r="G1624" s="165"/>
      <c r="H1624" s="166"/>
      <c r="I1624" s="161"/>
      <c r="J1624" s="167"/>
      <c r="K1624" s="168"/>
      <c r="L1624" s="33"/>
      <c r="M1624" s="169"/>
      <c r="N1624" s="169"/>
    </row>
    <row r="1625" s="26" customFormat="1" ht="15" customHeight="1">
      <c r="A1625" s="33"/>
      <c r="B1625" s="33"/>
      <c r="C1625" s="33"/>
      <c r="D1625" s="33"/>
      <c r="E1625" s="33"/>
      <c r="F1625" s="165"/>
      <c r="G1625" s="165"/>
      <c r="H1625" s="166"/>
      <c r="I1625" s="161"/>
      <c r="J1625" s="167"/>
      <c r="K1625" s="168"/>
      <c r="L1625" s="33"/>
      <c r="M1625" s="169"/>
      <c r="N1625" s="169"/>
    </row>
    <row r="1626" s="26" customFormat="1" ht="15" customHeight="1">
      <c r="A1626" s="33"/>
      <c r="B1626" s="33"/>
      <c r="C1626" s="33"/>
      <c r="D1626" s="33"/>
      <c r="E1626" s="33"/>
      <c r="F1626" s="165"/>
      <c r="G1626" s="165"/>
      <c r="H1626" s="166"/>
      <c r="I1626" s="161"/>
      <c r="J1626" s="167"/>
      <c r="K1626" s="168"/>
      <c r="L1626" s="33"/>
      <c r="M1626" s="169"/>
      <c r="N1626" s="169"/>
    </row>
    <row r="1627" s="26" customFormat="1" ht="15" customHeight="1">
      <c r="A1627" s="33"/>
      <c r="B1627" s="33"/>
      <c r="C1627" s="33"/>
      <c r="D1627" s="33"/>
      <c r="E1627" s="33"/>
      <c r="F1627" s="165"/>
      <c r="G1627" s="165"/>
      <c r="H1627" s="166"/>
      <c r="I1627" s="161"/>
      <c r="J1627" s="167"/>
      <c r="K1627" s="168"/>
      <c r="L1627" s="33"/>
      <c r="M1627" s="169"/>
      <c r="N1627" s="169"/>
    </row>
    <row r="1628" s="26" customFormat="1" ht="15" customHeight="1">
      <c r="A1628" s="33"/>
      <c r="B1628" s="33"/>
      <c r="C1628" s="33"/>
      <c r="D1628" s="33"/>
      <c r="E1628" s="33"/>
      <c r="F1628" s="165"/>
      <c r="G1628" s="165"/>
      <c r="H1628" s="166"/>
      <c r="I1628" s="161"/>
      <c r="J1628" s="167"/>
      <c r="K1628" s="168"/>
      <c r="L1628" s="33"/>
      <c r="M1628" s="169"/>
      <c r="N1628" s="169"/>
    </row>
    <row r="1629" s="26" customFormat="1" ht="15" customHeight="1">
      <c r="A1629" s="33"/>
      <c r="B1629" s="33"/>
      <c r="C1629" s="33"/>
      <c r="D1629" s="33"/>
      <c r="E1629" s="33"/>
      <c r="F1629" s="165"/>
      <c r="G1629" s="165"/>
      <c r="H1629" s="166"/>
      <c r="I1629" s="161"/>
      <c r="J1629" s="167"/>
      <c r="K1629" s="168"/>
      <c r="L1629" s="33"/>
      <c r="M1629" s="169"/>
      <c r="N1629" s="169"/>
    </row>
    <row r="1630" s="26" customFormat="1" ht="15" customHeight="1">
      <c r="A1630" s="33"/>
      <c r="B1630" s="33"/>
      <c r="C1630" s="33"/>
      <c r="D1630" s="33"/>
      <c r="E1630" s="33"/>
      <c r="F1630" s="165"/>
      <c r="G1630" s="165"/>
      <c r="H1630" s="166"/>
      <c r="I1630" s="161"/>
      <c r="J1630" s="167"/>
      <c r="K1630" s="168"/>
      <c r="L1630" s="33"/>
      <c r="M1630" s="169"/>
      <c r="N1630" s="169"/>
    </row>
    <row r="1631" s="26" customFormat="1" ht="15" customHeight="1">
      <c r="A1631" s="33"/>
      <c r="B1631" s="33"/>
      <c r="C1631" s="33"/>
      <c r="D1631" s="33"/>
      <c r="E1631" s="33"/>
      <c r="F1631" s="165"/>
      <c r="G1631" s="165"/>
      <c r="H1631" s="166"/>
      <c r="I1631" s="161"/>
      <c r="J1631" s="167"/>
      <c r="K1631" s="168"/>
      <c r="L1631" s="33"/>
      <c r="M1631" s="169"/>
      <c r="N1631" s="169"/>
    </row>
    <row r="1632" s="26" customFormat="1" ht="15" customHeight="1">
      <c r="A1632" s="33"/>
      <c r="B1632" s="33"/>
      <c r="C1632" s="33"/>
      <c r="D1632" s="33"/>
      <c r="E1632" s="33"/>
      <c r="F1632" s="165"/>
      <c r="G1632" s="165"/>
      <c r="H1632" s="166"/>
      <c r="I1632" s="161"/>
      <c r="J1632" s="167"/>
      <c r="K1632" s="168"/>
      <c r="L1632" s="33"/>
      <c r="M1632" s="169"/>
      <c r="N1632" s="169"/>
    </row>
    <row r="1633" s="26" customFormat="1" ht="15" customHeight="1">
      <c r="A1633" s="33"/>
      <c r="B1633" s="33"/>
      <c r="C1633" s="33"/>
      <c r="D1633" s="33"/>
      <c r="E1633" s="33"/>
      <c r="F1633" s="165"/>
      <c r="G1633" s="165"/>
      <c r="H1633" s="166"/>
      <c r="I1633" s="161"/>
      <c r="J1633" s="167"/>
      <c r="K1633" s="168"/>
      <c r="L1633" s="33"/>
      <c r="M1633" s="169"/>
      <c r="N1633" s="169"/>
    </row>
    <row r="1634" s="26" customFormat="1" ht="15" customHeight="1">
      <c r="A1634" s="33"/>
      <c r="B1634" s="33"/>
      <c r="C1634" s="33"/>
      <c r="D1634" s="33"/>
      <c r="E1634" s="33"/>
      <c r="F1634" s="165"/>
      <c r="G1634" s="165"/>
      <c r="H1634" s="166"/>
      <c r="I1634" s="161"/>
      <c r="J1634" s="167"/>
      <c r="K1634" s="168"/>
      <c r="L1634" s="33"/>
      <c r="M1634" s="169"/>
      <c r="N1634" s="169"/>
    </row>
    <row r="1635" s="26" customFormat="1" ht="15" customHeight="1">
      <c r="A1635" s="33"/>
      <c r="B1635" s="33"/>
      <c r="C1635" s="33"/>
      <c r="D1635" s="33"/>
      <c r="E1635" s="33"/>
      <c r="F1635" s="165"/>
      <c r="G1635" s="165"/>
      <c r="H1635" s="166"/>
      <c r="I1635" s="161"/>
      <c r="J1635" s="167"/>
      <c r="K1635" s="168"/>
      <c r="L1635" s="33"/>
      <c r="M1635" s="169"/>
      <c r="N1635" s="169"/>
    </row>
    <row r="1636" s="26" customFormat="1" ht="15" customHeight="1">
      <c r="A1636" s="33"/>
      <c r="B1636" s="33"/>
      <c r="C1636" s="33"/>
      <c r="D1636" s="33"/>
      <c r="E1636" s="33"/>
      <c r="F1636" s="165"/>
      <c r="G1636" s="165"/>
      <c r="H1636" s="166"/>
      <c r="I1636" s="161"/>
      <c r="J1636" s="167"/>
      <c r="K1636" s="168"/>
      <c r="L1636" s="33"/>
      <c r="M1636" s="169"/>
      <c r="N1636" s="169"/>
    </row>
    <row r="1637" s="26" customFormat="1" ht="15" customHeight="1">
      <c r="A1637" s="33"/>
      <c r="B1637" s="33"/>
      <c r="C1637" s="33"/>
      <c r="D1637" s="33"/>
      <c r="E1637" s="33"/>
      <c r="F1637" s="165"/>
      <c r="G1637" s="165"/>
      <c r="H1637" s="166"/>
      <c r="I1637" s="161"/>
      <c r="J1637" s="167"/>
      <c r="K1637" s="168"/>
      <c r="L1637" s="33"/>
      <c r="M1637" s="169"/>
      <c r="N1637" s="169"/>
    </row>
    <row r="1638" s="26" customFormat="1" ht="15" customHeight="1">
      <c r="A1638" s="33"/>
      <c r="B1638" s="33"/>
      <c r="C1638" s="33"/>
      <c r="D1638" s="33"/>
      <c r="E1638" s="33"/>
      <c r="F1638" s="165"/>
      <c r="G1638" s="165"/>
      <c r="H1638" s="166"/>
      <c r="I1638" s="161"/>
      <c r="J1638" s="167"/>
      <c r="K1638" s="168"/>
      <c r="L1638" s="33"/>
      <c r="M1638" s="169"/>
      <c r="N1638" s="169"/>
    </row>
    <row r="1639" s="26" customFormat="1" ht="15" customHeight="1">
      <c r="A1639" s="33"/>
      <c r="B1639" s="33"/>
      <c r="C1639" s="33"/>
      <c r="D1639" s="33"/>
      <c r="E1639" s="33"/>
      <c r="F1639" s="165"/>
      <c r="G1639" s="165"/>
      <c r="H1639" s="166"/>
      <c r="I1639" s="161"/>
      <c r="J1639" s="167"/>
      <c r="K1639" s="168"/>
      <c r="L1639" s="33"/>
      <c r="M1639" s="169"/>
      <c r="N1639" s="169"/>
    </row>
    <row r="1640" s="26" customFormat="1" ht="15" customHeight="1">
      <c r="A1640" s="33"/>
      <c r="B1640" s="33"/>
      <c r="C1640" s="33"/>
      <c r="D1640" s="33"/>
      <c r="E1640" s="33"/>
      <c r="F1640" s="165"/>
      <c r="G1640" s="165"/>
      <c r="H1640" s="166"/>
      <c r="I1640" s="161"/>
      <c r="J1640" s="167"/>
      <c r="K1640" s="168"/>
      <c r="L1640" s="33"/>
      <c r="M1640" s="169"/>
      <c r="N1640" s="169"/>
    </row>
    <row r="1641" s="26" customFormat="1" ht="15" customHeight="1">
      <c r="A1641" s="33"/>
      <c r="B1641" s="33"/>
      <c r="C1641" s="33"/>
      <c r="D1641" s="33"/>
      <c r="E1641" s="33"/>
      <c r="F1641" s="165"/>
      <c r="G1641" s="165"/>
      <c r="H1641" s="166"/>
      <c r="I1641" s="161"/>
      <c r="J1641" s="167"/>
      <c r="K1641" s="168"/>
      <c r="L1641" s="33"/>
      <c r="M1641" s="169"/>
      <c r="N1641" s="169"/>
    </row>
    <row r="1642" s="26" customFormat="1" ht="15" customHeight="1">
      <c r="A1642" s="33"/>
      <c r="B1642" s="33"/>
      <c r="C1642" s="33"/>
      <c r="D1642" s="33"/>
      <c r="E1642" s="33"/>
      <c r="F1642" s="165"/>
      <c r="G1642" s="165"/>
      <c r="H1642" s="166"/>
      <c r="I1642" s="161"/>
      <c r="J1642" s="167"/>
      <c r="K1642" s="168"/>
      <c r="L1642" s="33"/>
      <c r="M1642" s="169"/>
      <c r="N1642" s="169"/>
    </row>
    <row r="1643" s="26" customFormat="1" ht="15" customHeight="1">
      <c r="A1643" s="33"/>
      <c r="B1643" s="33"/>
      <c r="C1643" s="33"/>
      <c r="D1643" s="33"/>
      <c r="E1643" s="33"/>
      <c r="F1643" s="165"/>
      <c r="G1643" s="165"/>
      <c r="H1643" s="166"/>
      <c r="I1643" s="161"/>
      <c r="J1643" s="167"/>
      <c r="K1643" s="168"/>
      <c r="L1643" s="33"/>
      <c r="M1643" s="169"/>
      <c r="N1643" s="169"/>
    </row>
    <row r="1644" s="26" customFormat="1" ht="15" customHeight="1">
      <c r="A1644" s="33"/>
      <c r="B1644" s="33"/>
      <c r="C1644" s="33"/>
      <c r="D1644" s="33"/>
      <c r="E1644" s="33"/>
      <c r="F1644" s="165"/>
      <c r="G1644" s="165"/>
      <c r="H1644" s="166"/>
      <c r="I1644" s="161"/>
      <c r="J1644" s="167"/>
      <c r="K1644" s="168"/>
      <c r="L1644" s="33"/>
      <c r="M1644" s="169"/>
      <c r="N1644" s="169"/>
    </row>
    <row r="1645" s="26" customFormat="1" ht="15" customHeight="1">
      <c r="A1645" s="33"/>
      <c r="B1645" s="33"/>
      <c r="C1645" s="33"/>
      <c r="D1645" s="33"/>
      <c r="E1645" s="33"/>
      <c r="F1645" s="165"/>
      <c r="G1645" s="165"/>
      <c r="H1645" s="166"/>
      <c r="I1645" s="161"/>
      <c r="J1645" s="167"/>
      <c r="K1645" s="168"/>
      <c r="L1645" s="33"/>
      <c r="M1645" s="169"/>
      <c r="N1645" s="169"/>
    </row>
    <row r="1646" s="26" customFormat="1" ht="15" customHeight="1">
      <c r="A1646" s="33"/>
      <c r="B1646" s="33"/>
      <c r="C1646" s="33"/>
      <c r="D1646" s="33"/>
      <c r="E1646" s="33"/>
      <c r="F1646" s="165"/>
      <c r="G1646" s="165"/>
      <c r="H1646" s="166"/>
      <c r="I1646" s="161"/>
      <c r="J1646" s="167"/>
      <c r="K1646" s="168"/>
      <c r="L1646" s="33"/>
      <c r="M1646" s="169"/>
      <c r="N1646" s="169"/>
    </row>
    <row r="1647" s="26" customFormat="1" ht="15" customHeight="1">
      <c r="A1647" s="33"/>
      <c r="B1647" s="33"/>
      <c r="C1647" s="33"/>
      <c r="D1647" s="33"/>
      <c r="E1647" s="33"/>
      <c r="F1647" s="165"/>
      <c r="G1647" s="165"/>
      <c r="H1647" s="166"/>
      <c r="I1647" s="161"/>
      <c r="J1647" s="167"/>
      <c r="K1647" s="168"/>
      <c r="L1647" s="33"/>
      <c r="M1647" s="169"/>
      <c r="N1647" s="169"/>
    </row>
    <row r="1648" s="26" customFormat="1" ht="15" customHeight="1">
      <c r="A1648" s="33"/>
      <c r="B1648" s="33"/>
      <c r="C1648" s="33"/>
      <c r="D1648" s="33"/>
      <c r="E1648" s="33"/>
      <c r="F1648" s="165"/>
      <c r="G1648" s="165"/>
      <c r="H1648" s="166"/>
      <c r="I1648" s="161"/>
      <c r="J1648" s="167"/>
      <c r="K1648" s="168"/>
      <c r="L1648" s="33"/>
      <c r="M1648" s="169"/>
      <c r="N1648" s="169"/>
    </row>
    <row r="1649" s="26" customFormat="1" ht="15" customHeight="1">
      <c r="A1649" s="33"/>
      <c r="B1649" s="33"/>
      <c r="C1649" s="33"/>
      <c r="D1649" s="33"/>
      <c r="E1649" s="33"/>
      <c r="F1649" s="165"/>
      <c r="G1649" s="165"/>
      <c r="H1649" s="166"/>
      <c r="I1649" s="161"/>
      <c r="J1649" s="167"/>
      <c r="K1649" s="168"/>
      <c r="L1649" s="33"/>
      <c r="M1649" s="169"/>
      <c r="N1649" s="169"/>
    </row>
    <row r="1650" s="26" customFormat="1" ht="15" customHeight="1">
      <c r="A1650" s="33"/>
      <c r="B1650" s="33"/>
      <c r="C1650" s="33"/>
      <c r="D1650" s="33"/>
      <c r="E1650" s="33"/>
      <c r="F1650" s="165"/>
      <c r="G1650" s="165"/>
      <c r="H1650" s="166"/>
      <c r="I1650" s="161"/>
      <c r="J1650" s="167"/>
      <c r="K1650" s="168"/>
      <c r="L1650" s="33"/>
      <c r="M1650" s="169"/>
      <c r="N1650" s="169"/>
    </row>
    <row r="1651" s="26" customFormat="1" ht="15" customHeight="1">
      <c r="A1651" s="33"/>
      <c r="B1651" s="33"/>
      <c r="C1651" s="33"/>
      <c r="D1651" s="33"/>
      <c r="E1651" s="33"/>
      <c r="F1651" s="165"/>
      <c r="G1651" s="165"/>
      <c r="H1651" s="166"/>
      <c r="I1651" s="161"/>
      <c r="J1651" s="167"/>
      <c r="K1651" s="168"/>
      <c r="L1651" s="33"/>
      <c r="M1651" s="169"/>
      <c r="N1651" s="169"/>
    </row>
    <row r="1652" s="26" customFormat="1" ht="15" customHeight="1">
      <c r="A1652" s="33"/>
      <c r="B1652" s="33"/>
      <c r="C1652" s="33"/>
      <c r="D1652" s="33"/>
      <c r="E1652" s="33"/>
      <c r="F1652" s="165"/>
      <c r="G1652" s="165"/>
      <c r="H1652" s="166"/>
      <c r="I1652" s="161"/>
      <c r="J1652" s="167"/>
      <c r="K1652" s="168"/>
      <c r="L1652" s="33"/>
      <c r="M1652" s="169"/>
      <c r="N1652" s="169"/>
    </row>
    <row r="1653" s="26" customFormat="1" ht="15" customHeight="1">
      <c r="A1653" s="33"/>
      <c r="B1653" s="33"/>
      <c r="C1653" s="33"/>
      <c r="D1653" s="33"/>
      <c r="E1653" s="33"/>
      <c r="F1653" s="165"/>
      <c r="G1653" s="165"/>
      <c r="H1653" s="166"/>
      <c r="I1653" s="161"/>
      <c r="J1653" s="167"/>
      <c r="K1653" s="168"/>
      <c r="L1653" s="33"/>
      <c r="M1653" s="169"/>
      <c r="N1653" s="169"/>
    </row>
    <row r="1654" s="26" customFormat="1" ht="15" customHeight="1">
      <c r="A1654" s="33"/>
      <c r="B1654" s="33"/>
      <c r="C1654" s="33"/>
      <c r="D1654" s="33"/>
      <c r="E1654" s="33"/>
      <c r="F1654" s="165"/>
      <c r="G1654" s="165"/>
      <c r="H1654" s="166"/>
      <c r="I1654" s="161"/>
      <c r="J1654" s="167"/>
      <c r="K1654" s="168"/>
      <c r="L1654" s="33"/>
      <c r="M1654" s="169"/>
      <c r="N1654" s="169"/>
    </row>
    <row r="1655" s="26" customFormat="1" ht="15" customHeight="1">
      <c r="A1655" s="33"/>
      <c r="B1655" s="33"/>
      <c r="C1655" s="33"/>
      <c r="D1655" s="33"/>
      <c r="E1655" s="33"/>
      <c r="F1655" s="165"/>
      <c r="G1655" s="165"/>
      <c r="H1655" s="166"/>
      <c r="I1655" s="161"/>
      <c r="J1655" s="167"/>
      <c r="K1655" s="168"/>
      <c r="L1655" s="33"/>
      <c r="M1655" s="169"/>
      <c r="N1655" s="169"/>
    </row>
    <row r="1656" s="26" customFormat="1" ht="15" customHeight="1">
      <c r="A1656" s="33"/>
      <c r="B1656" s="33"/>
      <c r="C1656" s="33"/>
      <c r="D1656" s="33"/>
      <c r="E1656" s="33"/>
      <c r="F1656" s="165"/>
      <c r="G1656" s="165"/>
      <c r="H1656" s="166"/>
      <c r="I1656" s="161"/>
      <c r="J1656" s="167"/>
      <c r="K1656" s="168"/>
      <c r="L1656" s="33"/>
      <c r="M1656" s="169"/>
      <c r="N1656" s="169"/>
    </row>
    <row r="1657" s="26" customFormat="1" ht="15" customHeight="1">
      <c r="A1657" s="33"/>
      <c r="B1657" s="33"/>
      <c r="C1657" s="33"/>
      <c r="D1657" s="33"/>
      <c r="E1657" s="33"/>
      <c r="F1657" s="165"/>
      <c r="G1657" s="165"/>
      <c r="H1657" s="166"/>
      <c r="I1657" s="161"/>
      <c r="J1657" s="167"/>
      <c r="K1657" s="168"/>
      <c r="L1657" s="33"/>
      <c r="M1657" s="169"/>
      <c r="N1657" s="169"/>
    </row>
    <row r="1658" s="26" customFormat="1" ht="15" customHeight="1">
      <c r="A1658" s="33"/>
      <c r="B1658" s="33"/>
      <c r="C1658" s="33"/>
      <c r="D1658" s="33"/>
      <c r="E1658" s="33"/>
      <c r="F1658" s="165"/>
      <c r="G1658" s="165"/>
      <c r="H1658" s="166"/>
      <c r="I1658" s="161"/>
      <c r="J1658" s="167"/>
      <c r="K1658" s="168"/>
      <c r="L1658" s="33"/>
      <c r="M1658" s="169"/>
      <c r="N1658" s="169"/>
    </row>
    <row r="1659" s="26" customFormat="1" ht="15" customHeight="1">
      <c r="A1659" s="33"/>
      <c r="B1659" s="33"/>
      <c r="C1659" s="33"/>
      <c r="D1659" s="33"/>
      <c r="E1659" s="33"/>
      <c r="F1659" s="165"/>
      <c r="G1659" s="165"/>
      <c r="H1659" s="166"/>
      <c r="I1659" s="161"/>
      <c r="J1659" s="167"/>
      <c r="K1659" s="168"/>
      <c r="L1659" s="33"/>
      <c r="M1659" s="169"/>
      <c r="N1659" s="169"/>
    </row>
    <row r="1660" s="26" customFormat="1" ht="15" customHeight="1">
      <c r="A1660" s="33"/>
      <c r="B1660" s="33"/>
      <c r="C1660" s="33"/>
      <c r="D1660" s="33"/>
      <c r="E1660" s="33"/>
      <c r="F1660" s="165"/>
      <c r="G1660" s="165"/>
      <c r="H1660" s="166"/>
      <c r="I1660" s="161"/>
      <c r="J1660" s="167"/>
      <c r="K1660" s="168"/>
      <c r="L1660" s="33"/>
      <c r="M1660" s="169"/>
      <c r="N1660" s="169"/>
    </row>
    <row r="1661" s="26" customFormat="1" ht="15" customHeight="1">
      <c r="A1661" s="33"/>
      <c r="B1661" s="33"/>
      <c r="C1661" s="33"/>
      <c r="D1661" s="33"/>
      <c r="E1661" s="33"/>
      <c r="F1661" s="165"/>
      <c r="G1661" s="165"/>
      <c r="H1661" s="166"/>
      <c r="I1661" s="161"/>
      <c r="J1661" s="167"/>
      <c r="K1661" s="168"/>
      <c r="L1661" s="33"/>
      <c r="M1661" s="169"/>
      <c r="N1661" s="169"/>
    </row>
    <row r="1662" s="26" customFormat="1" ht="15" customHeight="1">
      <c r="A1662" s="33"/>
      <c r="B1662" s="33"/>
      <c r="C1662" s="33"/>
      <c r="D1662" s="33"/>
      <c r="E1662" s="33"/>
      <c r="F1662" s="165"/>
      <c r="G1662" s="165"/>
      <c r="H1662" s="166"/>
      <c r="I1662" s="161"/>
      <c r="J1662" s="167"/>
      <c r="K1662" s="168"/>
      <c r="L1662" s="33"/>
      <c r="M1662" s="169"/>
      <c r="N1662" s="169"/>
    </row>
    <row r="1663" s="26" customFormat="1" ht="15" customHeight="1">
      <c r="A1663" s="33"/>
      <c r="B1663" s="33"/>
      <c r="C1663" s="33"/>
      <c r="D1663" s="33"/>
      <c r="E1663" s="33"/>
      <c r="F1663" s="165"/>
      <c r="G1663" s="165"/>
      <c r="H1663" s="166"/>
      <c r="I1663" s="161"/>
      <c r="J1663" s="167"/>
      <c r="K1663" s="168"/>
      <c r="L1663" s="33"/>
      <c r="M1663" s="169"/>
      <c r="N1663" s="169"/>
    </row>
    <row r="1664" s="26" customFormat="1" ht="15" customHeight="1">
      <c r="A1664" s="33"/>
      <c r="B1664" s="33"/>
      <c r="C1664" s="33"/>
      <c r="D1664" s="33"/>
      <c r="E1664" s="33"/>
      <c r="F1664" s="165"/>
      <c r="G1664" s="165"/>
      <c r="H1664" s="166"/>
      <c r="I1664" s="161"/>
      <c r="J1664" s="167"/>
      <c r="K1664" s="168"/>
      <c r="L1664" s="33"/>
      <c r="M1664" s="169"/>
      <c r="N1664" s="169"/>
    </row>
    <row r="1665" s="26" customFormat="1" ht="15" customHeight="1">
      <c r="A1665" s="33"/>
      <c r="B1665" s="33"/>
      <c r="C1665" s="33"/>
      <c r="D1665" s="33"/>
      <c r="E1665" s="33"/>
      <c r="F1665" s="165"/>
      <c r="G1665" s="165"/>
      <c r="H1665" s="166"/>
      <c r="I1665" s="161"/>
      <c r="J1665" s="167"/>
      <c r="K1665" s="168"/>
      <c r="L1665" s="33"/>
      <c r="M1665" s="169"/>
      <c r="N1665" s="169"/>
    </row>
    <row r="1666" s="26" customFormat="1" ht="15" customHeight="1">
      <c r="A1666" s="33"/>
      <c r="B1666" s="33"/>
      <c r="C1666" s="33"/>
      <c r="D1666" s="33"/>
      <c r="E1666" s="33"/>
      <c r="F1666" s="165"/>
      <c r="G1666" s="165"/>
      <c r="H1666" s="166"/>
      <c r="I1666" s="161"/>
      <c r="J1666" s="167"/>
      <c r="K1666" s="168"/>
      <c r="L1666" s="33"/>
      <c r="M1666" s="169"/>
      <c r="N1666" s="169"/>
    </row>
    <row r="1667" s="26" customFormat="1" ht="15" customHeight="1">
      <c r="A1667" s="33"/>
      <c r="B1667" s="33"/>
      <c r="C1667" s="33"/>
      <c r="D1667" s="33"/>
      <c r="E1667" s="33"/>
      <c r="F1667" s="165"/>
      <c r="G1667" s="165"/>
      <c r="H1667" s="166"/>
      <c r="I1667" s="161"/>
      <c r="J1667" s="167"/>
      <c r="K1667" s="168"/>
      <c r="L1667" s="33"/>
      <c r="M1667" s="169"/>
      <c r="N1667" s="169"/>
    </row>
    <row r="1668" s="26" customFormat="1" ht="15" customHeight="1">
      <c r="A1668" s="33"/>
      <c r="B1668" s="33"/>
      <c r="C1668" s="33"/>
      <c r="D1668" s="33"/>
      <c r="E1668" s="33"/>
      <c r="F1668" s="165"/>
      <c r="G1668" s="165"/>
      <c r="H1668" s="166"/>
      <c r="I1668" s="161"/>
      <c r="J1668" s="167"/>
      <c r="K1668" s="168"/>
      <c r="L1668" s="33"/>
      <c r="M1668" s="169"/>
      <c r="N1668" s="169"/>
    </row>
    <row r="1669" s="26" customFormat="1" ht="15" customHeight="1">
      <c r="A1669" s="33"/>
      <c r="B1669" s="33"/>
      <c r="C1669" s="33"/>
      <c r="D1669" s="33"/>
      <c r="E1669" s="33"/>
      <c r="F1669" s="165"/>
      <c r="G1669" s="165"/>
      <c r="H1669" s="166"/>
      <c r="I1669" s="161"/>
      <c r="J1669" s="167"/>
      <c r="K1669" s="168"/>
      <c r="L1669" s="33"/>
      <c r="M1669" s="169"/>
      <c r="N1669" s="169"/>
    </row>
    <row r="1670" s="26" customFormat="1" ht="15" customHeight="1">
      <c r="A1670" s="33"/>
      <c r="B1670" s="33"/>
      <c r="C1670" s="33"/>
      <c r="D1670" s="33"/>
      <c r="E1670" s="33"/>
      <c r="F1670" s="165"/>
      <c r="G1670" s="165"/>
      <c r="H1670" s="166"/>
      <c r="I1670" s="161"/>
      <c r="J1670" s="167"/>
      <c r="K1670" s="168"/>
      <c r="L1670" s="33"/>
      <c r="M1670" s="169"/>
      <c r="N1670" s="169"/>
    </row>
    <row r="1671" s="26" customFormat="1" ht="15" customHeight="1">
      <c r="A1671" s="33"/>
      <c r="B1671" s="33"/>
      <c r="C1671" s="33"/>
      <c r="D1671" s="33"/>
      <c r="E1671" s="33"/>
      <c r="F1671" s="165"/>
      <c r="G1671" s="165"/>
      <c r="H1671" s="166"/>
      <c r="I1671" s="161"/>
      <c r="J1671" s="167"/>
      <c r="K1671" s="168"/>
      <c r="L1671" s="33"/>
      <c r="M1671" s="169"/>
      <c r="N1671" s="169"/>
    </row>
    <row r="1672" s="26" customFormat="1" ht="15" customHeight="1">
      <c r="A1672" s="33"/>
      <c r="B1672" s="33"/>
      <c r="C1672" s="33"/>
      <c r="D1672" s="33"/>
      <c r="E1672" s="33"/>
      <c r="F1672" s="165"/>
      <c r="G1672" s="165"/>
      <c r="H1672" s="166"/>
      <c r="I1672" s="161"/>
      <c r="J1672" s="167"/>
      <c r="K1672" s="168"/>
      <c r="L1672" s="33"/>
      <c r="M1672" s="169"/>
      <c r="N1672" s="169"/>
    </row>
    <row r="1673" s="26" customFormat="1" ht="15" customHeight="1">
      <c r="A1673" s="33"/>
      <c r="B1673" s="33"/>
      <c r="C1673" s="33"/>
      <c r="D1673" s="33"/>
      <c r="E1673" s="33"/>
      <c r="F1673" s="165"/>
      <c r="G1673" s="165"/>
      <c r="H1673" s="166"/>
      <c r="I1673" s="161"/>
      <c r="J1673" s="167"/>
      <c r="K1673" s="168"/>
      <c r="L1673" s="33"/>
      <c r="M1673" s="169"/>
      <c r="N1673" s="169"/>
    </row>
    <row r="1674" s="26" customFormat="1" ht="15" customHeight="1">
      <c r="A1674" s="33"/>
      <c r="B1674" s="33"/>
      <c r="C1674" s="33"/>
      <c r="D1674" s="33"/>
      <c r="E1674" s="33"/>
      <c r="F1674" s="165"/>
      <c r="G1674" s="165"/>
      <c r="H1674" s="166"/>
      <c r="I1674" s="161"/>
      <c r="J1674" s="167"/>
      <c r="K1674" s="168"/>
      <c r="L1674" s="33"/>
      <c r="M1674" s="169"/>
      <c r="N1674" s="169"/>
    </row>
    <row r="1675" s="26" customFormat="1" ht="15" customHeight="1">
      <c r="A1675" s="33"/>
      <c r="B1675" s="33"/>
      <c r="C1675" s="33"/>
      <c r="D1675" s="33"/>
      <c r="E1675" s="33"/>
      <c r="F1675" s="165"/>
      <c r="G1675" s="165"/>
      <c r="H1675" s="166"/>
      <c r="I1675" s="161"/>
      <c r="J1675" s="167"/>
      <c r="K1675" s="168"/>
      <c r="L1675" s="33"/>
      <c r="M1675" s="169"/>
      <c r="N1675" s="169"/>
    </row>
    <row r="1676" s="26" customFormat="1" ht="15" customHeight="1">
      <c r="A1676" s="33"/>
      <c r="B1676" s="33"/>
      <c r="C1676" s="33"/>
      <c r="D1676" s="33"/>
      <c r="E1676" s="33"/>
      <c r="F1676" s="165"/>
      <c r="G1676" s="165"/>
      <c r="H1676" s="166"/>
      <c r="I1676" s="161"/>
      <c r="J1676" s="167"/>
      <c r="K1676" s="168"/>
      <c r="L1676" s="33"/>
      <c r="M1676" s="169"/>
      <c r="N1676" s="169"/>
    </row>
    <row r="1677" s="26" customFormat="1" ht="15" customHeight="1">
      <c r="A1677" s="33"/>
      <c r="B1677" s="33"/>
      <c r="C1677" s="33"/>
      <c r="D1677" s="33"/>
      <c r="E1677" s="33"/>
      <c r="F1677" s="165"/>
      <c r="G1677" s="165"/>
      <c r="H1677" s="166"/>
      <c r="I1677" s="161"/>
      <c r="J1677" s="167"/>
      <c r="K1677" s="168"/>
      <c r="L1677" s="33"/>
      <c r="M1677" s="169"/>
      <c r="N1677" s="169"/>
    </row>
    <row r="1678" s="26" customFormat="1" ht="15" customHeight="1">
      <c r="A1678" s="33"/>
      <c r="B1678" s="33"/>
      <c r="C1678" s="33"/>
      <c r="D1678" s="33"/>
      <c r="E1678" s="33"/>
      <c r="F1678" s="165"/>
      <c r="G1678" s="165"/>
      <c r="H1678" s="166"/>
      <c r="I1678" s="161"/>
      <c r="J1678" s="167"/>
      <c r="K1678" s="168"/>
      <c r="L1678" s="33"/>
      <c r="M1678" s="169"/>
      <c r="N1678" s="169"/>
    </row>
    <row r="1679" s="26" customFormat="1" ht="15" customHeight="1">
      <c r="A1679" s="33"/>
      <c r="B1679" s="33"/>
      <c r="C1679" s="33"/>
      <c r="D1679" s="33"/>
      <c r="E1679" s="33"/>
      <c r="F1679" s="165"/>
      <c r="G1679" s="165"/>
      <c r="H1679" s="166"/>
      <c r="I1679" s="161"/>
      <c r="J1679" s="167"/>
      <c r="K1679" s="168"/>
      <c r="L1679" s="33"/>
      <c r="M1679" s="169"/>
      <c r="N1679" s="169"/>
    </row>
    <row r="1680" s="26" customFormat="1" ht="15" customHeight="1">
      <c r="A1680" s="33"/>
      <c r="B1680" s="33"/>
      <c r="C1680" s="33"/>
      <c r="D1680" s="33"/>
      <c r="E1680" s="33"/>
      <c r="F1680" s="165"/>
      <c r="G1680" s="165"/>
      <c r="H1680" s="166"/>
      <c r="I1680" s="161"/>
      <c r="J1680" s="167"/>
      <c r="K1680" s="168"/>
      <c r="L1680" s="33"/>
      <c r="M1680" s="169"/>
      <c r="N1680" s="169"/>
    </row>
    <row r="1681" s="26" customFormat="1" ht="15" customHeight="1">
      <c r="A1681" s="33"/>
      <c r="B1681" s="33"/>
      <c r="C1681" s="33"/>
      <c r="D1681" s="33"/>
      <c r="E1681" s="33"/>
      <c r="F1681" s="165"/>
      <c r="G1681" s="165"/>
      <c r="H1681" s="166"/>
      <c r="I1681" s="161"/>
      <c r="J1681" s="167"/>
      <c r="K1681" s="168"/>
      <c r="L1681" s="33"/>
      <c r="M1681" s="169"/>
      <c r="N1681" s="169"/>
    </row>
    <row r="1682" s="26" customFormat="1" ht="15" customHeight="1">
      <c r="A1682" s="33"/>
      <c r="B1682" s="33"/>
      <c r="C1682" s="33"/>
      <c r="D1682" s="33"/>
      <c r="E1682" s="33"/>
      <c r="F1682" s="165"/>
      <c r="G1682" s="165"/>
      <c r="H1682" s="166"/>
      <c r="I1682" s="161"/>
      <c r="J1682" s="167"/>
      <c r="K1682" s="168"/>
      <c r="L1682" s="33"/>
      <c r="M1682" s="169"/>
      <c r="N1682" s="169"/>
    </row>
    <row r="1683" s="26" customFormat="1" ht="15" customHeight="1">
      <c r="A1683" s="33"/>
      <c r="B1683" s="33"/>
      <c r="C1683" s="33"/>
      <c r="D1683" s="33"/>
      <c r="E1683" s="33"/>
      <c r="F1683" s="165"/>
      <c r="G1683" s="165"/>
      <c r="H1683" s="166"/>
      <c r="I1683" s="161"/>
      <c r="J1683" s="167"/>
      <c r="K1683" s="168"/>
      <c r="L1683" s="33"/>
      <c r="M1683" s="169"/>
      <c r="N1683" s="169"/>
    </row>
    <row r="1684" s="26" customFormat="1" ht="15" customHeight="1">
      <c r="A1684" s="33"/>
      <c r="B1684" s="33"/>
      <c r="C1684" s="33"/>
      <c r="D1684" s="33"/>
      <c r="E1684" s="33"/>
      <c r="F1684" s="165"/>
      <c r="G1684" s="165"/>
      <c r="H1684" s="166"/>
      <c r="I1684" s="161"/>
      <c r="J1684" s="167"/>
      <c r="K1684" s="168"/>
      <c r="L1684" s="33"/>
      <c r="M1684" s="169"/>
      <c r="N1684" s="169"/>
    </row>
    <row r="1685" s="26" customFormat="1" ht="15" customHeight="1">
      <c r="A1685" s="33"/>
      <c r="B1685" s="33"/>
      <c r="C1685" s="33"/>
      <c r="D1685" s="33"/>
      <c r="E1685" s="33"/>
      <c r="F1685" s="165"/>
      <c r="G1685" s="165"/>
      <c r="H1685" s="166"/>
      <c r="I1685" s="161"/>
      <c r="J1685" s="167"/>
      <c r="K1685" s="168"/>
      <c r="L1685" s="33"/>
      <c r="M1685" s="169"/>
      <c r="N1685" s="169"/>
    </row>
    <row r="1686" s="26" customFormat="1" ht="15" customHeight="1">
      <c r="A1686" s="33"/>
      <c r="B1686" s="33"/>
      <c r="C1686" s="33"/>
      <c r="D1686" s="33"/>
      <c r="E1686" s="33"/>
      <c r="F1686" s="165"/>
      <c r="G1686" s="165"/>
      <c r="H1686" s="166"/>
      <c r="I1686" s="161"/>
      <c r="J1686" s="167"/>
      <c r="K1686" s="168"/>
      <c r="L1686" s="33"/>
      <c r="M1686" s="169"/>
      <c r="N1686" s="169"/>
    </row>
    <row r="1687" s="26" customFormat="1" ht="15" customHeight="1">
      <c r="A1687" s="33"/>
      <c r="B1687" s="33"/>
      <c r="C1687" s="33"/>
      <c r="D1687" s="33"/>
      <c r="E1687" s="33"/>
      <c r="F1687" s="165"/>
      <c r="G1687" s="165"/>
      <c r="H1687" s="166"/>
      <c r="I1687" s="161"/>
      <c r="J1687" s="167"/>
      <c r="K1687" s="168"/>
      <c r="L1687" s="33"/>
      <c r="M1687" s="169"/>
      <c r="N1687" s="169"/>
    </row>
    <row r="1688" s="26" customFormat="1" ht="15" customHeight="1">
      <c r="A1688" s="33"/>
      <c r="B1688" s="33"/>
      <c r="C1688" s="33"/>
      <c r="D1688" s="33"/>
      <c r="E1688" s="33"/>
      <c r="F1688" s="165"/>
      <c r="G1688" s="165"/>
      <c r="H1688" s="166"/>
      <c r="I1688" s="161"/>
      <c r="J1688" s="167"/>
      <c r="K1688" s="168"/>
      <c r="L1688" s="33"/>
      <c r="M1688" s="169"/>
      <c r="N1688" s="169"/>
    </row>
    <row r="1689" s="26" customFormat="1" ht="15" customHeight="1">
      <c r="A1689" s="33"/>
      <c r="B1689" s="33"/>
      <c r="C1689" s="33"/>
      <c r="D1689" s="33"/>
      <c r="E1689" s="33"/>
      <c r="F1689" s="165"/>
      <c r="G1689" s="165"/>
      <c r="H1689" s="166"/>
      <c r="I1689" s="161"/>
      <c r="J1689" s="167"/>
      <c r="K1689" s="168"/>
      <c r="L1689" s="33"/>
      <c r="M1689" s="169"/>
      <c r="N1689" s="169"/>
    </row>
    <row r="1690" s="26" customFormat="1" ht="15" customHeight="1">
      <c r="A1690" s="33"/>
      <c r="B1690" s="33"/>
      <c r="C1690" s="33"/>
      <c r="D1690" s="33"/>
      <c r="E1690" s="33"/>
      <c r="F1690" s="165"/>
      <c r="G1690" s="165"/>
      <c r="H1690" s="166"/>
      <c r="I1690" s="161"/>
      <c r="J1690" s="167"/>
      <c r="K1690" s="168"/>
      <c r="L1690" s="33"/>
      <c r="M1690" s="169"/>
      <c r="N1690" s="169"/>
    </row>
    <row r="1691" s="26" customFormat="1" ht="15" customHeight="1">
      <c r="A1691" s="33"/>
      <c r="B1691" s="33"/>
      <c r="C1691" s="33"/>
      <c r="D1691" s="33"/>
      <c r="E1691" s="33"/>
      <c r="F1691" s="165"/>
      <c r="G1691" s="165"/>
      <c r="H1691" s="166"/>
      <c r="I1691" s="161"/>
      <c r="J1691" s="167"/>
      <c r="K1691" s="168"/>
      <c r="L1691" s="33"/>
      <c r="M1691" s="169"/>
      <c r="N1691" s="169"/>
    </row>
    <row r="1692" s="26" customFormat="1" ht="15" customHeight="1">
      <c r="A1692" s="33"/>
      <c r="B1692" s="33"/>
      <c r="C1692" s="33"/>
      <c r="D1692" s="33"/>
      <c r="E1692" s="33"/>
      <c r="F1692" s="165"/>
      <c r="G1692" s="165"/>
      <c r="H1692" s="166"/>
      <c r="I1692" s="161"/>
      <c r="J1692" s="167"/>
      <c r="K1692" s="168"/>
      <c r="L1692" s="33"/>
      <c r="M1692" s="169"/>
      <c r="N1692" s="169"/>
    </row>
    <row r="1693" s="26" customFormat="1" ht="15" customHeight="1">
      <c r="A1693" s="33"/>
      <c r="B1693" s="33"/>
      <c r="C1693" s="33"/>
      <c r="D1693" s="33"/>
      <c r="E1693" s="33"/>
      <c r="F1693" s="165"/>
      <c r="G1693" s="165"/>
      <c r="H1693" s="166"/>
      <c r="I1693" s="161"/>
      <c r="J1693" s="167"/>
      <c r="K1693" s="168"/>
      <c r="L1693" s="33"/>
      <c r="M1693" s="169"/>
      <c r="N1693" s="169"/>
    </row>
    <row r="1694" s="26" customFormat="1" ht="15" customHeight="1">
      <c r="A1694" s="33"/>
      <c r="B1694" s="33"/>
      <c r="C1694" s="33"/>
      <c r="D1694" s="33"/>
      <c r="E1694" s="33"/>
      <c r="F1694" s="165"/>
      <c r="G1694" s="165"/>
      <c r="H1694" s="166"/>
      <c r="I1694" s="161"/>
      <c r="J1694" s="167"/>
      <c r="K1694" s="168"/>
      <c r="L1694" s="33"/>
      <c r="M1694" s="169"/>
      <c r="N1694" s="169"/>
    </row>
    <row r="1695" s="26" customFormat="1" ht="15" customHeight="1">
      <c r="A1695" s="33"/>
      <c r="B1695" s="33"/>
      <c r="C1695" s="33"/>
      <c r="D1695" s="33"/>
      <c r="E1695" s="33"/>
      <c r="F1695" s="165"/>
      <c r="G1695" s="165"/>
      <c r="H1695" s="166"/>
      <c r="I1695" s="161"/>
      <c r="J1695" s="167"/>
      <c r="K1695" s="168"/>
      <c r="L1695" s="33"/>
      <c r="M1695" s="169"/>
      <c r="N1695" s="169"/>
    </row>
    <row r="1696" s="26" customFormat="1" ht="15" customHeight="1">
      <c r="A1696" s="33"/>
      <c r="B1696" s="33"/>
      <c r="C1696" s="33"/>
      <c r="D1696" s="33"/>
      <c r="E1696" s="33"/>
      <c r="F1696" s="165"/>
      <c r="G1696" s="165"/>
      <c r="H1696" s="166"/>
      <c r="I1696" s="161"/>
      <c r="J1696" s="167"/>
      <c r="K1696" s="168"/>
      <c r="L1696" s="33"/>
      <c r="M1696" s="169"/>
      <c r="N1696" s="169"/>
    </row>
    <row r="1697" s="26" customFormat="1" ht="15" customHeight="1">
      <c r="A1697" s="33"/>
      <c r="B1697" s="33"/>
      <c r="C1697" s="33"/>
      <c r="D1697" s="33"/>
      <c r="E1697" s="33"/>
      <c r="F1697" s="165"/>
      <c r="G1697" s="165"/>
      <c r="H1697" s="166"/>
      <c r="I1697" s="161"/>
      <c r="J1697" s="167"/>
      <c r="K1697" s="168"/>
      <c r="L1697" s="33"/>
      <c r="M1697" s="169"/>
      <c r="N1697" s="169"/>
    </row>
    <row r="1698" s="26" customFormat="1" ht="15" customHeight="1">
      <c r="A1698" s="33"/>
      <c r="B1698" s="33"/>
      <c r="C1698" s="33"/>
      <c r="D1698" s="33"/>
      <c r="E1698" s="33"/>
      <c r="F1698" s="165"/>
      <c r="G1698" s="165"/>
      <c r="H1698" s="166"/>
      <c r="I1698" s="161"/>
      <c r="J1698" s="167"/>
      <c r="K1698" s="168"/>
      <c r="L1698" s="33"/>
      <c r="M1698" s="169"/>
      <c r="N1698" s="169"/>
    </row>
    <row r="1699" s="26" customFormat="1" ht="15" customHeight="1">
      <c r="A1699" s="33"/>
      <c r="B1699" s="33"/>
      <c r="C1699" s="33"/>
      <c r="D1699" s="33"/>
      <c r="E1699" s="33"/>
      <c r="F1699" s="165"/>
      <c r="G1699" s="165"/>
      <c r="H1699" s="166"/>
      <c r="I1699" s="161"/>
      <c r="J1699" s="167"/>
      <c r="K1699" s="168"/>
      <c r="L1699" s="33"/>
      <c r="M1699" s="169"/>
      <c r="N1699" s="169"/>
    </row>
    <row r="1700" s="26" customFormat="1" ht="15" customHeight="1">
      <c r="A1700" s="33"/>
      <c r="B1700" s="33"/>
      <c r="C1700" s="33"/>
      <c r="D1700" s="33"/>
      <c r="E1700" s="33"/>
      <c r="F1700" s="165"/>
      <c r="G1700" s="165"/>
      <c r="H1700" s="166"/>
      <c r="I1700" s="161"/>
      <c r="J1700" s="167"/>
      <c r="K1700" s="168"/>
      <c r="L1700" s="33"/>
      <c r="M1700" s="169"/>
      <c r="N1700" s="169"/>
    </row>
    <row r="1701" s="26" customFormat="1" ht="15" customHeight="1">
      <c r="A1701" s="33"/>
      <c r="B1701" s="33"/>
      <c r="C1701" s="33"/>
      <c r="D1701" s="33"/>
      <c r="E1701" s="33"/>
      <c r="F1701" s="165"/>
      <c r="G1701" s="165"/>
      <c r="H1701" s="166"/>
      <c r="I1701" s="161"/>
      <c r="J1701" s="167"/>
      <c r="K1701" s="168"/>
      <c r="L1701" s="33"/>
      <c r="M1701" s="169"/>
      <c r="N1701" s="169"/>
    </row>
    <row r="1702" s="26" customFormat="1" ht="15" customHeight="1">
      <c r="A1702" s="33"/>
      <c r="B1702" s="33"/>
      <c r="C1702" s="33"/>
      <c r="D1702" s="33"/>
      <c r="E1702" s="33"/>
      <c r="F1702" s="165"/>
      <c r="G1702" s="165"/>
      <c r="H1702" s="166"/>
      <c r="I1702" s="161"/>
      <c r="J1702" s="167"/>
      <c r="K1702" s="168"/>
      <c r="L1702" s="33"/>
      <c r="M1702" s="169"/>
      <c r="N1702" s="169"/>
    </row>
    <row r="1703" s="26" customFormat="1" ht="15" customHeight="1">
      <c r="A1703" s="33"/>
      <c r="B1703" s="33"/>
      <c r="C1703" s="33"/>
      <c r="D1703" s="33"/>
      <c r="E1703" s="33"/>
      <c r="F1703" s="165"/>
      <c r="G1703" s="165"/>
      <c r="H1703" s="166"/>
      <c r="I1703" s="161"/>
      <c r="J1703" s="167"/>
      <c r="K1703" s="168"/>
      <c r="L1703" s="33"/>
      <c r="M1703" s="169"/>
      <c r="N1703" s="169"/>
    </row>
    <row r="1704" s="26" customFormat="1" ht="15" customHeight="1">
      <c r="A1704" s="33"/>
      <c r="B1704" s="33"/>
      <c r="C1704" s="33"/>
      <c r="D1704" s="33"/>
      <c r="E1704" s="33"/>
      <c r="F1704" s="165"/>
      <c r="G1704" s="165"/>
      <c r="H1704" s="166"/>
      <c r="I1704" s="161"/>
      <c r="J1704" s="167"/>
      <c r="K1704" s="168"/>
      <c r="L1704" s="33"/>
      <c r="M1704" s="169"/>
      <c r="N1704" s="169"/>
    </row>
    <row r="1705" s="26" customFormat="1" ht="15" customHeight="1">
      <c r="A1705" s="33"/>
      <c r="B1705" s="33"/>
      <c r="C1705" s="33"/>
      <c r="D1705" s="33"/>
      <c r="E1705" s="33"/>
      <c r="F1705" s="165"/>
      <c r="G1705" s="165"/>
      <c r="H1705" s="166"/>
      <c r="I1705" s="161"/>
      <c r="J1705" s="167"/>
      <c r="K1705" s="168"/>
      <c r="L1705" s="33"/>
      <c r="M1705" s="169"/>
      <c r="N1705" s="169"/>
    </row>
    <row r="1706" s="26" customFormat="1" ht="15" customHeight="1">
      <c r="A1706" s="33"/>
      <c r="B1706" s="33"/>
      <c r="C1706" s="33"/>
      <c r="D1706" s="33"/>
      <c r="E1706" s="33"/>
      <c r="F1706" s="165"/>
      <c r="G1706" s="165"/>
      <c r="H1706" s="166"/>
      <c r="I1706" s="161"/>
      <c r="J1706" s="167"/>
      <c r="K1706" s="168"/>
      <c r="L1706" s="33"/>
      <c r="M1706" s="169"/>
      <c r="N1706" s="169"/>
    </row>
    <row r="1707" s="26" customFormat="1" ht="15" customHeight="1">
      <c r="A1707" s="33"/>
      <c r="B1707" s="33"/>
      <c r="C1707" s="33"/>
      <c r="D1707" s="33"/>
      <c r="E1707" s="33"/>
      <c r="F1707" s="165"/>
      <c r="G1707" s="165"/>
      <c r="H1707" s="166"/>
      <c r="I1707" s="161"/>
      <c r="J1707" s="167"/>
      <c r="K1707" s="168"/>
      <c r="L1707" s="33"/>
      <c r="M1707" s="169"/>
      <c r="N1707" s="169"/>
    </row>
    <row r="1708" s="26" customFormat="1" ht="15" customHeight="1">
      <c r="A1708" s="33"/>
      <c r="B1708" s="33"/>
      <c r="C1708" s="33"/>
      <c r="D1708" s="33"/>
      <c r="E1708" s="33"/>
      <c r="F1708" s="165"/>
      <c r="G1708" s="165"/>
      <c r="H1708" s="166"/>
      <c r="I1708" s="161"/>
      <c r="J1708" s="167"/>
      <c r="K1708" s="168"/>
      <c r="L1708" s="33"/>
      <c r="M1708" s="169"/>
      <c r="N1708" s="169"/>
    </row>
    <row r="1709" s="26" customFormat="1" ht="15" customHeight="1">
      <c r="A1709" s="33"/>
      <c r="B1709" s="33"/>
      <c r="C1709" s="33"/>
      <c r="D1709" s="33"/>
      <c r="E1709" s="33"/>
      <c r="F1709" s="165"/>
      <c r="G1709" s="165"/>
      <c r="H1709" s="166"/>
      <c r="I1709" s="161"/>
      <c r="J1709" s="167"/>
      <c r="K1709" s="168"/>
      <c r="L1709" s="33"/>
      <c r="M1709" s="169"/>
      <c r="N1709" s="169"/>
    </row>
    <row r="1710" s="26" customFormat="1" ht="15" customHeight="1">
      <c r="A1710" s="33"/>
      <c r="B1710" s="33"/>
      <c r="C1710" s="33"/>
      <c r="D1710" s="33"/>
      <c r="E1710" s="33"/>
      <c r="F1710" s="165"/>
      <c r="G1710" s="165"/>
      <c r="H1710" s="166"/>
      <c r="I1710" s="161"/>
      <c r="J1710" s="167"/>
      <c r="K1710" s="168"/>
      <c r="L1710" s="33"/>
      <c r="M1710" s="169"/>
      <c r="N1710" s="169"/>
    </row>
    <row r="1711" s="26" customFormat="1" ht="15" customHeight="1">
      <c r="A1711" s="33"/>
      <c r="B1711" s="33"/>
      <c r="C1711" s="33"/>
      <c r="D1711" s="33"/>
      <c r="E1711" s="33"/>
      <c r="F1711" s="165"/>
      <c r="G1711" s="165"/>
      <c r="H1711" s="166"/>
      <c r="I1711" s="161"/>
      <c r="J1711" s="167"/>
      <c r="K1711" s="168"/>
      <c r="L1711" s="33"/>
      <c r="M1711" s="169"/>
      <c r="N1711" s="169"/>
    </row>
    <row r="1712" s="26" customFormat="1" ht="15" customHeight="1">
      <c r="A1712" s="33"/>
      <c r="B1712" s="33"/>
      <c r="C1712" s="33"/>
      <c r="D1712" s="33"/>
      <c r="E1712" s="33"/>
      <c r="F1712" s="165"/>
      <c r="G1712" s="165"/>
      <c r="H1712" s="166"/>
      <c r="I1712" s="161"/>
      <c r="J1712" s="167"/>
      <c r="K1712" s="168"/>
      <c r="L1712" s="33"/>
      <c r="M1712" s="169"/>
      <c r="N1712" s="169"/>
    </row>
    <row r="1713" s="26" customFormat="1" ht="15" customHeight="1">
      <c r="A1713" s="33"/>
      <c r="B1713" s="33"/>
      <c r="C1713" s="33"/>
      <c r="D1713" s="33"/>
      <c r="E1713" s="33"/>
      <c r="F1713" s="165"/>
      <c r="G1713" s="165"/>
      <c r="H1713" s="166"/>
      <c r="I1713" s="161"/>
      <c r="J1713" s="167"/>
      <c r="K1713" s="168"/>
      <c r="L1713" s="33"/>
      <c r="M1713" s="169"/>
      <c r="N1713" s="169"/>
    </row>
    <row r="1714" s="26" customFormat="1" ht="15" customHeight="1">
      <c r="A1714" s="33"/>
      <c r="B1714" s="33"/>
      <c r="C1714" s="33"/>
      <c r="D1714" s="33"/>
      <c r="E1714" s="33"/>
      <c r="F1714" s="165"/>
      <c r="G1714" s="165"/>
      <c r="H1714" s="166"/>
      <c r="I1714" s="161"/>
      <c r="J1714" s="167"/>
      <c r="K1714" s="168"/>
      <c r="L1714" s="33"/>
      <c r="M1714" s="169"/>
      <c r="N1714" s="169"/>
    </row>
    <row r="1715" s="26" customFormat="1" ht="15" customHeight="1">
      <c r="A1715" s="33"/>
      <c r="B1715" s="33"/>
      <c r="C1715" s="33"/>
      <c r="D1715" s="33"/>
      <c r="E1715" s="33"/>
      <c r="F1715" s="165"/>
      <c r="G1715" s="165"/>
      <c r="H1715" s="166"/>
      <c r="I1715" s="161"/>
      <c r="J1715" s="167"/>
      <c r="K1715" s="168"/>
      <c r="L1715" s="33"/>
      <c r="M1715" s="169"/>
      <c r="N1715" s="169"/>
    </row>
    <row r="1716" s="26" customFormat="1" ht="15" customHeight="1">
      <c r="A1716" s="33"/>
      <c r="B1716" s="33"/>
      <c r="C1716" s="33"/>
      <c r="D1716" s="33"/>
      <c r="E1716" s="33"/>
      <c r="F1716" s="165"/>
      <c r="G1716" s="165"/>
      <c r="H1716" s="166"/>
      <c r="I1716" s="161"/>
      <c r="J1716" s="167"/>
      <c r="K1716" s="168"/>
      <c r="L1716" s="33"/>
      <c r="M1716" s="169"/>
      <c r="N1716" s="169"/>
    </row>
    <row r="1717" s="26" customFormat="1" ht="15" customHeight="1">
      <c r="A1717" s="33"/>
      <c r="B1717" s="33"/>
      <c r="C1717" s="33"/>
      <c r="D1717" s="33"/>
      <c r="E1717" s="33"/>
      <c r="F1717" s="165"/>
      <c r="G1717" s="165"/>
      <c r="H1717" s="166"/>
      <c r="I1717" s="161"/>
      <c r="J1717" s="167"/>
      <c r="K1717" s="168"/>
      <c r="L1717" s="33"/>
      <c r="M1717" s="169"/>
      <c r="N1717" s="169"/>
    </row>
    <row r="1718" s="26" customFormat="1" ht="15" customHeight="1">
      <c r="A1718" s="33"/>
      <c r="B1718" s="33"/>
      <c r="C1718" s="33"/>
      <c r="D1718" s="33"/>
      <c r="E1718" s="33"/>
      <c r="F1718" s="165"/>
      <c r="G1718" s="165"/>
      <c r="H1718" s="166"/>
      <c r="I1718" s="161"/>
      <c r="J1718" s="167"/>
      <c r="K1718" s="168"/>
      <c r="L1718" s="33"/>
      <c r="M1718" s="169"/>
      <c r="N1718" s="169"/>
    </row>
    <row r="1719" s="26" customFormat="1" ht="15" customHeight="1">
      <c r="A1719" s="33"/>
      <c r="B1719" s="33"/>
      <c r="C1719" s="33"/>
      <c r="D1719" s="33"/>
      <c r="E1719" s="33"/>
      <c r="F1719" s="165"/>
      <c r="G1719" s="165"/>
      <c r="H1719" s="166"/>
      <c r="I1719" s="161"/>
      <c r="J1719" s="167"/>
      <c r="K1719" s="168"/>
      <c r="L1719" s="33"/>
      <c r="M1719" s="169"/>
      <c r="N1719" s="169"/>
    </row>
    <row r="1720" s="26" customFormat="1" ht="15" customHeight="1">
      <c r="A1720" s="33"/>
      <c r="B1720" s="33"/>
      <c r="C1720" s="33"/>
      <c r="D1720" s="33"/>
      <c r="E1720" s="33"/>
      <c r="F1720" s="165"/>
      <c r="G1720" s="165"/>
      <c r="H1720" s="166"/>
      <c r="I1720" s="161"/>
      <c r="J1720" s="167"/>
      <c r="K1720" s="168"/>
      <c r="L1720" s="33"/>
      <c r="M1720" s="169"/>
      <c r="N1720" s="169"/>
    </row>
    <row r="1721" s="26" customFormat="1" ht="15" customHeight="1">
      <c r="A1721" s="33"/>
      <c r="B1721" s="33"/>
      <c r="C1721" s="33"/>
      <c r="D1721" s="33"/>
      <c r="E1721" s="33"/>
      <c r="F1721" s="165"/>
      <c r="G1721" s="165"/>
      <c r="H1721" s="166"/>
      <c r="I1721" s="161"/>
      <c r="J1721" s="167"/>
      <c r="K1721" s="168"/>
      <c r="L1721" s="33"/>
      <c r="M1721" s="169"/>
      <c r="N1721" s="169"/>
    </row>
    <row r="1722" s="26" customFormat="1" ht="15" customHeight="1">
      <c r="A1722" s="33"/>
      <c r="B1722" s="33"/>
      <c r="C1722" s="33"/>
      <c r="D1722" s="33"/>
      <c r="E1722" s="33"/>
      <c r="F1722" s="165"/>
      <c r="G1722" s="165"/>
      <c r="H1722" s="166"/>
      <c r="I1722" s="161"/>
      <c r="J1722" s="167"/>
      <c r="K1722" s="168"/>
      <c r="L1722" s="33"/>
      <c r="M1722" s="169"/>
      <c r="N1722" s="169"/>
    </row>
    <row r="1723" s="26" customFormat="1" ht="15" customHeight="1">
      <c r="A1723" s="33"/>
      <c r="B1723" s="33"/>
      <c r="C1723" s="33"/>
      <c r="D1723" s="33"/>
      <c r="E1723" s="33"/>
      <c r="F1723" s="165"/>
      <c r="G1723" s="165"/>
      <c r="H1723" s="166"/>
      <c r="I1723" s="161"/>
      <c r="J1723" s="167"/>
      <c r="K1723" s="168"/>
      <c r="L1723" s="33"/>
      <c r="M1723" s="169"/>
      <c r="N1723" s="169"/>
    </row>
    <row r="1724" s="26" customFormat="1" ht="15" customHeight="1">
      <c r="A1724" s="33"/>
      <c r="B1724" s="33"/>
      <c r="C1724" s="33"/>
      <c r="D1724" s="33"/>
      <c r="E1724" s="33"/>
      <c r="F1724" s="165"/>
      <c r="G1724" s="165"/>
      <c r="H1724" s="166"/>
      <c r="I1724" s="161"/>
      <c r="J1724" s="167"/>
      <c r="K1724" s="168"/>
      <c r="L1724" s="33"/>
      <c r="M1724" s="169"/>
      <c r="N1724" s="169"/>
    </row>
    <row r="1725" s="26" customFormat="1" ht="15" customHeight="1">
      <c r="A1725" s="33"/>
      <c r="B1725" s="33"/>
      <c r="C1725" s="33"/>
      <c r="D1725" s="33"/>
      <c r="E1725" s="33"/>
      <c r="F1725" s="165"/>
      <c r="G1725" s="165"/>
      <c r="H1725" s="166"/>
      <c r="I1725" s="161"/>
      <c r="J1725" s="167"/>
      <c r="K1725" s="168"/>
      <c r="L1725" s="33"/>
      <c r="M1725" s="169"/>
      <c r="N1725" s="169"/>
    </row>
    <row r="1726" s="26" customFormat="1" ht="15" customHeight="1">
      <c r="A1726" s="33"/>
      <c r="B1726" s="33"/>
      <c r="C1726" s="33"/>
      <c r="D1726" s="33"/>
      <c r="E1726" s="33"/>
      <c r="F1726" s="165"/>
      <c r="G1726" s="165"/>
      <c r="H1726" s="166"/>
      <c r="I1726" s="161"/>
      <c r="J1726" s="167"/>
      <c r="K1726" s="168"/>
      <c r="L1726" s="33"/>
      <c r="M1726" s="169"/>
      <c r="N1726" s="169"/>
    </row>
    <row r="1727" s="26" customFormat="1" ht="15" customHeight="1">
      <c r="A1727" s="33"/>
      <c r="B1727" s="33"/>
      <c r="C1727" s="33"/>
      <c r="D1727" s="33"/>
      <c r="E1727" s="33"/>
      <c r="F1727" s="165"/>
      <c r="G1727" s="165"/>
      <c r="H1727" s="166"/>
      <c r="I1727" s="161"/>
      <c r="J1727" s="167"/>
      <c r="K1727" s="168"/>
      <c r="L1727" s="33"/>
      <c r="M1727" s="169"/>
      <c r="N1727" s="169"/>
    </row>
    <row r="1728" s="26" customFormat="1" ht="15" customHeight="1">
      <c r="A1728" s="33"/>
      <c r="B1728" s="33"/>
      <c r="C1728" s="33"/>
      <c r="D1728" s="33"/>
      <c r="E1728" s="33"/>
      <c r="F1728" s="165"/>
      <c r="G1728" s="165"/>
      <c r="H1728" s="166"/>
      <c r="I1728" s="161"/>
      <c r="J1728" s="167"/>
      <c r="K1728" s="168"/>
      <c r="L1728" s="33"/>
      <c r="M1728" s="169"/>
      <c r="N1728" s="169"/>
    </row>
    <row r="1729" s="26" customFormat="1" ht="15" customHeight="1">
      <c r="A1729" s="33"/>
      <c r="B1729" s="33"/>
      <c r="C1729" s="33"/>
      <c r="D1729" s="33"/>
      <c r="E1729" s="33"/>
      <c r="F1729" s="165"/>
      <c r="G1729" s="165"/>
      <c r="H1729" s="166"/>
      <c r="I1729" s="161"/>
      <c r="J1729" s="167"/>
      <c r="K1729" s="168"/>
      <c r="L1729" s="33"/>
      <c r="M1729" s="169"/>
      <c r="N1729" s="169"/>
    </row>
    <row r="1730" s="26" customFormat="1" ht="15" customHeight="1">
      <c r="A1730" s="33"/>
      <c r="B1730" s="33"/>
      <c r="C1730" s="33"/>
      <c r="D1730" s="33"/>
      <c r="E1730" s="33"/>
      <c r="F1730" s="165"/>
      <c r="G1730" s="165"/>
      <c r="H1730" s="166"/>
      <c r="I1730" s="161"/>
      <c r="J1730" s="167"/>
      <c r="K1730" s="168"/>
      <c r="L1730" s="33"/>
      <c r="M1730" s="169"/>
      <c r="N1730" s="169"/>
    </row>
    <row r="1731" s="26" customFormat="1" ht="15" customHeight="1">
      <c r="A1731" s="33"/>
      <c r="B1731" s="33"/>
      <c r="C1731" s="33"/>
      <c r="D1731" s="33"/>
      <c r="E1731" s="33"/>
      <c r="F1731" s="165"/>
      <c r="G1731" s="165"/>
      <c r="H1731" s="166"/>
      <c r="I1731" s="161"/>
      <c r="J1731" s="167"/>
      <c r="K1731" s="168"/>
      <c r="L1731" s="33"/>
      <c r="M1731" s="169"/>
      <c r="N1731" s="169"/>
    </row>
    <row r="1732" s="26" customFormat="1" ht="15" customHeight="1">
      <c r="A1732" s="33"/>
      <c r="B1732" s="33"/>
      <c r="C1732" s="33"/>
      <c r="D1732" s="33"/>
      <c r="E1732" s="33"/>
      <c r="F1732" s="165"/>
      <c r="G1732" s="165"/>
      <c r="H1732" s="166"/>
      <c r="I1732" s="161"/>
      <c r="J1732" s="167"/>
      <c r="K1732" s="168"/>
      <c r="L1732" s="33"/>
      <c r="M1732" s="169"/>
      <c r="N1732" s="169"/>
    </row>
    <row r="1733" s="26" customFormat="1" ht="15" customHeight="1">
      <c r="A1733" s="33"/>
      <c r="B1733" s="33"/>
      <c r="C1733" s="33"/>
      <c r="D1733" s="33"/>
      <c r="E1733" s="33"/>
      <c r="F1733" s="165"/>
      <c r="G1733" s="165"/>
      <c r="H1733" s="166"/>
      <c r="I1733" s="161"/>
      <c r="J1733" s="167"/>
      <c r="K1733" s="168"/>
      <c r="L1733" s="33"/>
      <c r="M1733" s="169"/>
      <c r="N1733" s="169"/>
    </row>
    <row r="1734" s="26" customFormat="1" ht="15" customHeight="1">
      <c r="A1734" s="33"/>
      <c r="B1734" s="33"/>
      <c r="C1734" s="33"/>
      <c r="D1734" s="33"/>
      <c r="E1734" s="33"/>
      <c r="F1734" s="165"/>
      <c r="G1734" s="165"/>
      <c r="H1734" s="166"/>
      <c r="I1734" s="161"/>
      <c r="J1734" s="167"/>
      <c r="K1734" s="168"/>
      <c r="L1734" s="33"/>
      <c r="M1734" s="169"/>
      <c r="N1734" s="169"/>
    </row>
    <row r="1735" s="26" customFormat="1" ht="15" customHeight="1">
      <c r="A1735" s="33"/>
      <c r="B1735" s="33"/>
      <c r="C1735" s="33"/>
      <c r="D1735" s="33"/>
      <c r="E1735" s="33"/>
      <c r="F1735" s="165"/>
      <c r="G1735" s="165"/>
      <c r="H1735" s="166"/>
      <c r="I1735" s="161"/>
      <c r="J1735" s="167"/>
      <c r="K1735" s="168"/>
      <c r="L1735" s="33"/>
      <c r="M1735" s="169"/>
      <c r="N1735" s="169"/>
    </row>
    <row r="1736" s="26" customFormat="1" ht="15" customHeight="1">
      <c r="A1736" s="33"/>
      <c r="B1736" s="33"/>
      <c r="C1736" s="33"/>
      <c r="D1736" s="33"/>
      <c r="E1736" s="33"/>
      <c r="F1736" s="165"/>
      <c r="G1736" s="165"/>
      <c r="H1736" s="166"/>
      <c r="I1736" s="161"/>
      <c r="J1736" s="167"/>
      <c r="K1736" s="168"/>
      <c r="L1736" s="33"/>
      <c r="M1736" s="169"/>
      <c r="N1736" s="169"/>
    </row>
    <row r="1737" s="26" customFormat="1" ht="15" customHeight="1">
      <c r="A1737" s="33"/>
      <c r="B1737" s="33"/>
      <c r="C1737" s="33"/>
      <c r="D1737" s="33"/>
      <c r="E1737" s="33"/>
      <c r="F1737" s="165"/>
      <c r="G1737" s="165"/>
      <c r="H1737" s="166"/>
      <c r="I1737" s="161"/>
      <c r="J1737" s="167"/>
      <c r="K1737" s="168"/>
      <c r="L1737" s="33"/>
      <c r="M1737" s="169"/>
      <c r="N1737" s="169"/>
    </row>
    <row r="1738" s="26" customFormat="1" ht="15" customHeight="1">
      <c r="A1738" s="33"/>
      <c r="B1738" s="33"/>
      <c r="C1738" s="33"/>
      <c r="D1738" s="33"/>
      <c r="E1738" s="33"/>
      <c r="F1738" s="165"/>
      <c r="G1738" s="165"/>
      <c r="H1738" s="166"/>
      <c r="I1738" s="161"/>
      <c r="J1738" s="167"/>
      <c r="K1738" s="168"/>
      <c r="L1738" s="33"/>
      <c r="M1738" s="169"/>
      <c r="N1738" s="169"/>
    </row>
    <row r="1739" s="26" customFormat="1" ht="15" customHeight="1">
      <c r="A1739" s="33"/>
      <c r="B1739" s="33"/>
      <c r="C1739" s="33"/>
      <c r="D1739" s="33"/>
      <c r="E1739" s="33"/>
      <c r="F1739" s="165"/>
      <c r="G1739" s="165"/>
      <c r="H1739" s="166"/>
      <c r="I1739" s="161"/>
      <c r="J1739" s="167"/>
      <c r="K1739" s="168"/>
      <c r="L1739" s="33"/>
      <c r="M1739" s="169"/>
      <c r="N1739" s="169"/>
    </row>
    <row r="1740" s="26" customFormat="1" ht="15" customHeight="1">
      <c r="A1740" s="33"/>
      <c r="B1740" s="33"/>
      <c r="C1740" s="33"/>
      <c r="D1740" s="33"/>
      <c r="E1740" s="33"/>
      <c r="F1740" s="165"/>
      <c r="G1740" s="165"/>
      <c r="H1740" s="166"/>
      <c r="I1740" s="161"/>
      <c r="J1740" s="167"/>
      <c r="K1740" s="168"/>
      <c r="L1740" s="33"/>
      <c r="M1740" s="169"/>
      <c r="N1740" s="169"/>
    </row>
    <row r="1741" s="26" customFormat="1" ht="15" customHeight="1">
      <c r="A1741" s="33"/>
      <c r="B1741" s="33"/>
      <c r="C1741" s="33"/>
      <c r="D1741" s="33"/>
      <c r="E1741" s="33"/>
      <c r="F1741" s="165"/>
      <c r="G1741" s="165"/>
      <c r="H1741" s="166"/>
      <c r="I1741" s="161"/>
      <c r="J1741" s="167"/>
      <c r="K1741" s="168"/>
      <c r="L1741" s="33"/>
      <c r="M1741" s="169"/>
      <c r="N1741" s="169"/>
    </row>
    <row r="1742" s="26" customFormat="1" ht="15" customHeight="1">
      <c r="A1742" s="33"/>
      <c r="B1742" s="33"/>
      <c r="C1742" s="33"/>
      <c r="D1742" s="33"/>
      <c r="E1742" s="33"/>
      <c r="F1742" s="165"/>
      <c r="G1742" s="165"/>
      <c r="H1742" s="166"/>
      <c r="I1742" s="161"/>
      <c r="J1742" s="167"/>
      <c r="K1742" s="168"/>
      <c r="L1742" s="33"/>
      <c r="M1742" s="169"/>
      <c r="N1742" s="169"/>
    </row>
    <row r="1743" s="26" customFormat="1" ht="15" customHeight="1">
      <c r="A1743" s="33"/>
      <c r="B1743" s="33"/>
      <c r="C1743" s="33"/>
      <c r="D1743" s="33"/>
      <c r="E1743" s="33"/>
      <c r="F1743" s="165"/>
      <c r="G1743" s="165"/>
      <c r="H1743" s="166"/>
      <c r="I1743" s="161"/>
      <c r="J1743" s="167"/>
      <c r="K1743" s="168"/>
      <c r="L1743" s="33"/>
      <c r="M1743" s="169"/>
      <c r="N1743" s="169"/>
    </row>
    <row r="1744" s="26" customFormat="1" ht="15" customHeight="1">
      <c r="A1744" s="33"/>
      <c r="B1744" s="33"/>
      <c r="C1744" s="33"/>
      <c r="D1744" s="33"/>
      <c r="E1744" s="33"/>
      <c r="F1744" s="165"/>
      <c r="G1744" s="165"/>
      <c r="H1744" s="166"/>
      <c r="I1744" s="161"/>
      <c r="J1744" s="167"/>
      <c r="K1744" s="168"/>
      <c r="L1744" s="33"/>
      <c r="M1744" s="169"/>
      <c r="N1744" s="169"/>
    </row>
    <row r="1745" s="26" customFormat="1" ht="15" customHeight="1">
      <c r="A1745" s="33"/>
      <c r="B1745" s="33"/>
      <c r="C1745" s="33"/>
      <c r="D1745" s="33"/>
      <c r="E1745" s="33"/>
      <c r="F1745" s="165"/>
      <c r="G1745" s="165"/>
      <c r="H1745" s="166"/>
      <c r="I1745" s="161"/>
      <c r="J1745" s="167"/>
      <c r="K1745" s="168"/>
      <c r="L1745" s="33"/>
      <c r="M1745" s="169"/>
      <c r="N1745" s="169"/>
    </row>
    <row r="1746" s="26" customFormat="1" ht="15" customHeight="1">
      <c r="A1746" s="33"/>
      <c r="B1746" s="33"/>
      <c r="C1746" s="33"/>
      <c r="D1746" s="33"/>
      <c r="E1746" s="33"/>
      <c r="F1746" s="165"/>
      <c r="G1746" s="165"/>
      <c r="H1746" s="166"/>
      <c r="I1746" s="161"/>
      <c r="J1746" s="167"/>
      <c r="K1746" s="168"/>
      <c r="L1746" s="33"/>
      <c r="M1746" s="169"/>
      <c r="N1746" s="169"/>
    </row>
    <row r="1747" s="26" customFormat="1" ht="15" customHeight="1">
      <c r="A1747" s="33"/>
      <c r="B1747" s="33"/>
      <c r="C1747" s="33"/>
      <c r="D1747" s="33"/>
      <c r="E1747" s="33"/>
      <c r="F1747" s="165"/>
      <c r="G1747" s="165"/>
      <c r="H1747" s="166"/>
      <c r="I1747" s="161"/>
      <c r="J1747" s="167"/>
      <c r="K1747" s="168"/>
      <c r="L1747" s="33"/>
      <c r="M1747" s="169"/>
      <c r="N1747" s="169"/>
    </row>
    <row r="1748" s="26" customFormat="1" ht="15" customHeight="1">
      <c r="A1748" s="33"/>
      <c r="B1748" s="33"/>
      <c r="C1748" s="33"/>
      <c r="D1748" s="33"/>
      <c r="E1748" s="33"/>
      <c r="F1748" s="165"/>
      <c r="G1748" s="165"/>
      <c r="H1748" s="166"/>
      <c r="I1748" s="161"/>
      <c r="J1748" s="167"/>
      <c r="K1748" s="168"/>
      <c r="L1748" s="33"/>
      <c r="M1748" s="169"/>
      <c r="N1748" s="169"/>
    </row>
    <row r="1749" s="26" customFormat="1" ht="15" customHeight="1">
      <c r="A1749" s="33"/>
      <c r="B1749" s="33"/>
      <c r="C1749" s="33"/>
      <c r="D1749" s="33"/>
      <c r="E1749" s="33"/>
      <c r="F1749" s="165"/>
      <c r="G1749" s="165"/>
      <c r="H1749" s="166"/>
      <c r="I1749" s="161"/>
      <c r="J1749" s="167"/>
      <c r="K1749" s="168"/>
      <c r="L1749" s="33"/>
      <c r="M1749" s="169"/>
      <c r="N1749" s="169"/>
    </row>
    <row r="1750" s="26" customFormat="1" ht="15" customHeight="1">
      <c r="A1750" s="33"/>
      <c r="B1750" s="33"/>
      <c r="C1750" s="33"/>
      <c r="D1750" s="33"/>
      <c r="E1750" s="33"/>
      <c r="F1750" s="165"/>
      <c r="G1750" s="165"/>
      <c r="H1750" s="166"/>
      <c r="I1750" s="161"/>
      <c r="J1750" s="167"/>
      <c r="K1750" s="168"/>
      <c r="L1750" s="33"/>
      <c r="M1750" s="169"/>
      <c r="N1750" s="169"/>
    </row>
    <row r="1751" s="26" customFormat="1" ht="15" customHeight="1">
      <c r="A1751" s="33"/>
      <c r="B1751" s="33"/>
      <c r="C1751" s="33"/>
      <c r="D1751" s="33"/>
      <c r="E1751" s="33"/>
      <c r="F1751" s="165"/>
      <c r="G1751" s="165"/>
      <c r="H1751" s="166"/>
      <c r="I1751" s="161"/>
      <c r="J1751" s="167"/>
      <c r="K1751" s="168"/>
      <c r="L1751" s="33"/>
      <c r="M1751" s="169"/>
      <c r="N1751" s="169"/>
    </row>
    <row r="1752" s="26" customFormat="1" ht="15" customHeight="1">
      <c r="A1752" s="33"/>
      <c r="B1752" s="33"/>
      <c r="C1752" s="33"/>
      <c r="D1752" s="33"/>
      <c r="E1752" s="33"/>
      <c r="F1752" s="165"/>
      <c r="G1752" s="165"/>
      <c r="H1752" s="166"/>
      <c r="I1752" s="161"/>
      <c r="J1752" s="167"/>
      <c r="K1752" s="168"/>
      <c r="L1752" s="33"/>
      <c r="M1752" s="169"/>
      <c r="N1752" s="169"/>
    </row>
    <row r="1753" s="26" customFormat="1" ht="15" customHeight="1">
      <c r="A1753" s="33"/>
      <c r="B1753" s="33"/>
      <c r="C1753" s="33"/>
      <c r="D1753" s="33"/>
      <c r="E1753" s="33"/>
      <c r="F1753" s="165"/>
      <c r="G1753" s="165"/>
      <c r="H1753" s="166"/>
      <c r="I1753" s="161"/>
      <c r="J1753" s="167"/>
      <c r="K1753" s="168"/>
      <c r="L1753" s="33"/>
      <c r="M1753" s="169"/>
      <c r="N1753" s="169"/>
    </row>
    <row r="1754" s="26" customFormat="1" ht="15" customHeight="1">
      <c r="A1754" s="33"/>
      <c r="B1754" s="33"/>
      <c r="C1754" s="33"/>
      <c r="D1754" s="33"/>
      <c r="E1754" s="33"/>
      <c r="F1754" s="165"/>
      <c r="G1754" s="165"/>
      <c r="H1754" s="166"/>
      <c r="I1754" s="161"/>
      <c r="J1754" s="167"/>
      <c r="K1754" s="168"/>
      <c r="L1754" s="33"/>
      <c r="M1754" s="169"/>
      <c r="N1754" s="169"/>
    </row>
    <row r="1755" s="26" customFormat="1" ht="15" customHeight="1">
      <c r="A1755" s="33"/>
      <c r="B1755" s="33"/>
      <c r="C1755" s="33"/>
      <c r="D1755" s="33"/>
      <c r="E1755" s="33"/>
      <c r="F1755" s="165"/>
      <c r="G1755" s="165"/>
      <c r="H1755" s="166"/>
      <c r="I1755" s="161"/>
      <c r="J1755" s="167"/>
      <c r="K1755" s="168"/>
      <c r="L1755" s="33"/>
      <c r="M1755" s="169"/>
      <c r="N1755" s="169"/>
    </row>
    <row r="1756" s="26" customFormat="1" ht="15" customHeight="1">
      <c r="A1756" s="33"/>
      <c r="B1756" s="33"/>
      <c r="C1756" s="33"/>
      <c r="D1756" s="33"/>
      <c r="E1756" s="33"/>
      <c r="F1756" s="165"/>
      <c r="G1756" s="165"/>
      <c r="H1756" s="166"/>
      <c r="I1756" s="161"/>
      <c r="J1756" s="167"/>
      <c r="K1756" s="168"/>
      <c r="L1756" s="33"/>
      <c r="M1756" s="169"/>
      <c r="N1756" s="169"/>
    </row>
    <row r="1757" s="26" customFormat="1" ht="15" customHeight="1">
      <c r="A1757" s="33"/>
      <c r="B1757" s="33"/>
      <c r="C1757" s="33"/>
      <c r="D1757" s="33"/>
      <c r="E1757" s="33"/>
      <c r="F1757" s="165"/>
      <c r="G1757" s="165"/>
      <c r="H1757" s="166"/>
      <c r="I1757" s="161"/>
      <c r="J1757" s="167"/>
      <c r="K1757" s="168"/>
      <c r="L1757" s="33"/>
      <c r="M1757" s="169"/>
      <c r="N1757" s="169"/>
    </row>
    <row r="1758" s="26" customFormat="1" ht="15" customHeight="1">
      <c r="A1758" s="33"/>
      <c r="B1758" s="33"/>
      <c r="C1758" s="33"/>
      <c r="D1758" s="33"/>
      <c r="E1758" s="33"/>
      <c r="F1758" s="165"/>
      <c r="G1758" s="165"/>
      <c r="H1758" s="166"/>
      <c r="I1758" s="161"/>
      <c r="J1758" s="167"/>
      <c r="K1758" s="168"/>
      <c r="L1758" s="33"/>
      <c r="M1758" s="169"/>
      <c r="N1758" s="169"/>
    </row>
    <row r="1759" s="26" customFormat="1" ht="15" customHeight="1">
      <c r="A1759" s="33"/>
      <c r="B1759" s="33"/>
      <c r="C1759" s="33"/>
      <c r="D1759" s="33"/>
      <c r="E1759" s="33"/>
      <c r="F1759" s="165"/>
      <c r="G1759" s="165"/>
      <c r="H1759" s="166"/>
      <c r="I1759" s="161"/>
      <c r="J1759" s="167"/>
      <c r="K1759" s="168"/>
      <c r="L1759" s="33"/>
      <c r="M1759" s="169"/>
      <c r="N1759" s="169"/>
    </row>
    <row r="1760" s="26" customFormat="1" ht="15" customHeight="1">
      <c r="A1760" s="33"/>
      <c r="B1760" s="33"/>
      <c r="C1760" s="33"/>
      <c r="D1760" s="33"/>
      <c r="E1760" s="33"/>
      <c r="F1760" s="165"/>
      <c r="G1760" s="165"/>
      <c r="H1760" s="166"/>
      <c r="I1760" s="161"/>
      <c r="J1760" s="167"/>
      <c r="K1760" s="168"/>
      <c r="L1760" s="33"/>
      <c r="M1760" s="169"/>
      <c r="N1760" s="169"/>
    </row>
    <row r="1761" s="26" customFormat="1" ht="15" customHeight="1">
      <c r="A1761" s="33"/>
      <c r="B1761" s="33"/>
      <c r="C1761" s="33"/>
      <c r="D1761" s="33"/>
      <c r="E1761" s="33"/>
      <c r="F1761" s="165"/>
      <c r="G1761" s="165"/>
      <c r="H1761" s="166"/>
      <c r="I1761" s="161"/>
      <c r="J1761" s="167"/>
      <c r="K1761" s="168"/>
      <c r="L1761" s="33"/>
      <c r="M1761" s="169"/>
      <c r="N1761" s="169"/>
    </row>
    <row r="1762" s="26" customFormat="1" ht="15" customHeight="1">
      <c r="A1762" s="33"/>
      <c r="B1762" s="33"/>
      <c r="C1762" s="33"/>
      <c r="D1762" s="33"/>
      <c r="E1762" s="33"/>
      <c r="F1762" s="165"/>
      <c r="G1762" s="165"/>
      <c r="H1762" s="166"/>
      <c r="I1762" s="161"/>
      <c r="J1762" s="167"/>
      <c r="K1762" s="168"/>
      <c r="L1762" s="33"/>
      <c r="M1762" s="169"/>
      <c r="N1762" s="169"/>
    </row>
    <row r="1763" s="26" customFormat="1" ht="15" customHeight="1">
      <c r="A1763" s="33"/>
      <c r="B1763" s="33"/>
      <c r="C1763" s="33"/>
      <c r="D1763" s="33"/>
      <c r="E1763" s="33"/>
      <c r="F1763" s="165"/>
      <c r="G1763" s="165"/>
      <c r="H1763" s="166"/>
      <c r="I1763" s="161"/>
      <c r="J1763" s="167"/>
      <c r="K1763" s="168"/>
      <c r="L1763" s="33"/>
      <c r="M1763" s="169"/>
      <c r="N1763" s="169"/>
    </row>
    <row r="1764" s="26" customFormat="1" ht="15" customHeight="1">
      <c r="A1764" s="33"/>
      <c r="B1764" s="33"/>
      <c r="C1764" s="33"/>
      <c r="D1764" s="33"/>
      <c r="E1764" s="33"/>
      <c r="F1764" s="165"/>
      <c r="G1764" s="165"/>
      <c r="H1764" s="166"/>
      <c r="I1764" s="161"/>
      <c r="J1764" s="167"/>
      <c r="K1764" s="168"/>
      <c r="L1764" s="33"/>
      <c r="M1764" s="169"/>
      <c r="N1764" s="169"/>
    </row>
    <row r="1765" s="26" customFormat="1" ht="15" customHeight="1">
      <c r="A1765" s="33"/>
      <c r="B1765" s="33"/>
      <c r="C1765" s="33"/>
      <c r="D1765" s="33"/>
      <c r="E1765" s="33"/>
      <c r="F1765" s="165"/>
      <c r="G1765" s="165"/>
      <c r="H1765" s="166"/>
      <c r="I1765" s="161"/>
      <c r="J1765" s="167"/>
      <c r="K1765" s="168"/>
      <c r="L1765" s="33"/>
      <c r="M1765" s="169"/>
      <c r="N1765" s="169"/>
    </row>
    <row r="1766" s="26" customFormat="1" ht="15" customHeight="1">
      <c r="A1766" s="33"/>
      <c r="B1766" s="33"/>
      <c r="C1766" s="33"/>
      <c r="D1766" s="33"/>
      <c r="E1766" s="33"/>
      <c r="F1766" s="165"/>
      <c r="G1766" s="165"/>
      <c r="H1766" s="166"/>
      <c r="I1766" s="161"/>
      <c r="J1766" s="167"/>
      <c r="K1766" s="168"/>
      <c r="L1766" s="33"/>
      <c r="M1766" s="169"/>
      <c r="N1766" s="169"/>
    </row>
    <row r="1767" s="26" customFormat="1" ht="15" customHeight="1">
      <c r="A1767" s="33"/>
      <c r="B1767" s="33"/>
      <c r="C1767" s="33"/>
      <c r="D1767" s="33"/>
      <c r="E1767" s="33"/>
      <c r="F1767" s="165"/>
      <c r="G1767" s="165"/>
      <c r="H1767" s="166"/>
      <c r="I1767" s="161"/>
      <c r="J1767" s="167"/>
      <c r="K1767" s="168"/>
      <c r="L1767" s="33"/>
      <c r="M1767" s="169"/>
      <c r="N1767" s="169"/>
    </row>
    <row r="1768" s="26" customFormat="1" ht="15" customHeight="1">
      <c r="A1768" s="33"/>
      <c r="B1768" s="33"/>
      <c r="C1768" s="33"/>
      <c r="D1768" s="33"/>
      <c r="E1768" s="33"/>
      <c r="F1768" s="165"/>
      <c r="G1768" s="165"/>
      <c r="H1768" s="166"/>
      <c r="I1768" s="161"/>
      <c r="J1768" s="167"/>
      <c r="K1768" s="168"/>
      <c r="L1768" s="33"/>
      <c r="M1768" s="169"/>
      <c r="N1768" s="169"/>
    </row>
    <row r="1769" s="26" customFormat="1" ht="15" customHeight="1">
      <c r="A1769" s="33"/>
      <c r="B1769" s="33"/>
      <c r="C1769" s="33"/>
      <c r="D1769" s="33"/>
      <c r="E1769" s="33"/>
      <c r="F1769" s="165"/>
      <c r="G1769" s="165"/>
      <c r="H1769" s="166"/>
      <c r="I1769" s="161"/>
      <c r="J1769" s="167"/>
      <c r="K1769" s="168"/>
      <c r="L1769" s="33"/>
      <c r="M1769" s="169"/>
      <c r="N1769" s="169"/>
    </row>
    <row r="1770" s="26" customFormat="1" ht="15" customHeight="1">
      <c r="A1770" s="33"/>
      <c r="B1770" s="33"/>
      <c r="C1770" s="33"/>
      <c r="D1770" s="33"/>
      <c r="E1770" s="33"/>
      <c r="F1770" s="165"/>
      <c r="G1770" s="165"/>
      <c r="H1770" s="166"/>
      <c r="I1770" s="161"/>
      <c r="J1770" s="167"/>
      <c r="K1770" s="168"/>
      <c r="L1770" s="33"/>
      <c r="M1770" s="169"/>
      <c r="N1770" s="169"/>
    </row>
    <row r="1771" s="26" customFormat="1" ht="15" customHeight="1">
      <c r="A1771" s="33"/>
      <c r="B1771" s="33"/>
      <c r="C1771" s="33"/>
      <c r="D1771" s="33"/>
      <c r="E1771" s="33"/>
      <c r="F1771" s="165"/>
      <c r="G1771" s="165"/>
      <c r="H1771" s="166"/>
      <c r="I1771" s="161"/>
      <c r="J1771" s="167"/>
      <c r="K1771" s="168"/>
      <c r="L1771" s="33"/>
      <c r="M1771" s="169"/>
      <c r="N1771" s="169"/>
    </row>
    <row r="1772" s="26" customFormat="1" ht="15" customHeight="1">
      <c r="A1772" s="33"/>
      <c r="B1772" s="33"/>
      <c r="C1772" s="33"/>
      <c r="D1772" s="33"/>
      <c r="E1772" s="33"/>
      <c r="F1772" s="165"/>
      <c r="G1772" s="165"/>
      <c r="H1772" s="166"/>
      <c r="I1772" s="161"/>
      <c r="J1772" s="167"/>
      <c r="K1772" s="168"/>
      <c r="L1772" s="33"/>
      <c r="M1772" s="169"/>
      <c r="N1772" s="169"/>
    </row>
    <row r="1773" s="26" customFormat="1" ht="15" customHeight="1">
      <c r="A1773" s="33"/>
      <c r="B1773" s="33"/>
      <c r="C1773" s="33"/>
      <c r="D1773" s="33"/>
      <c r="E1773" s="33"/>
      <c r="F1773" s="165"/>
      <c r="G1773" s="165"/>
      <c r="H1773" s="166"/>
      <c r="I1773" s="161"/>
      <c r="J1773" s="167"/>
      <c r="K1773" s="168"/>
      <c r="L1773" s="33"/>
      <c r="M1773" s="169"/>
      <c r="N1773" s="169"/>
    </row>
    <row r="1774" s="26" customFormat="1" ht="15" customHeight="1">
      <c r="A1774" s="33"/>
      <c r="B1774" s="33"/>
      <c r="C1774" s="33"/>
      <c r="D1774" s="33"/>
      <c r="E1774" s="33"/>
      <c r="F1774" s="165"/>
      <c r="G1774" s="165"/>
      <c r="H1774" s="166"/>
      <c r="I1774" s="161"/>
      <c r="J1774" s="167"/>
      <c r="K1774" s="168"/>
      <c r="L1774" s="33"/>
      <c r="M1774" s="169"/>
      <c r="N1774" s="169"/>
    </row>
    <row r="1775" s="26" customFormat="1" ht="15" customHeight="1">
      <c r="A1775" s="33"/>
      <c r="B1775" s="33"/>
      <c r="C1775" s="33"/>
      <c r="D1775" s="33"/>
      <c r="E1775" s="33"/>
      <c r="F1775" s="165"/>
      <c r="G1775" s="165"/>
      <c r="H1775" s="166"/>
      <c r="I1775" s="161"/>
      <c r="J1775" s="167"/>
      <c r="K1775" s="168"/>
      <c r="L1775" s="33"/>
      <c r="M1775" s="169"/>
      <c r="N1775" s="169"/>
    </row>
    <row r="1776" s="26" customFormat="1" ht="15" customHeight="1">
      <c r="A1776" s="33"/>
      <c r="B1776" s="33"/>
      <c r="C1776" s="33"/>
      <c r="D1776" s="33"/>
      <c r="E1776" s="33"/>
      <c r="F1776" s="165"/>
      <c r="G1776" s="165"/>
      <c r="H1776" s="166"/>
      <c r="I1776" s="161"/>
      <c r="J1776" s="167"/>
      <c r="K1776" s="168"/>
      <c r="L1776" s="33"/>
      <c r="M1776" s="169"/>
      <c r="N1776" s="169"/>
    </row>
    <row r="1777" s="26" customFormat="1" ht="15" customHeight="1">
      <c r="A1777" s="33"/>
      <c r="B1777" s="33"/>
      <c r="C1777" s="33"/>
      <c r="D1777" s="33"/>
      <c r="E1777" s="33"/>
      <c r="F1777" s="165"/>
      <c r="G1777" s="165"/>
      <c r="H1777" s="166"/>
      <c r="I1777" s="161"/>
      <c r="J1777" s="167"/>
      <c r="K1777" s="168"/>
      <c r="L1777" s="33"/>
      <c r="M1777" s="169"/>
      <c r="N1777" s="169"/>
    </row>
    <row r="1778" s="26" customFormat="1" ht="15" customHeight="1">
      <c r="A1778" s="33"/>
      <c r="B1778" s="33"/>
      <c r="C1778" s="33"/>
      <c r="D1778" s="33"/>
      <c r="E1778" s="33"/>
      <c r="F1778" s="165"/>
      <c r="G1778" s="165"/>
      <c r="H1778" s="166"/>
      <c r="I1778" s="161"/>
      <c r="J1778" s="167"/>
      <c r="K1778" s="168"/>
      <c r="L1778" s="33"/>
      <c r="M1778" s="169"/>
      <c r="N1778" s="169"/>
    </row>
    <row r="1779" s="26" customFormat="1" ht="15" customHeight="1">
      <c r="A1779" s="33"/>
      <c r="B1779" s="33"/>
      <c r="C1779" s="33"/>
      <c r="D1779" s="33"/>
      <c r="E1779" s="33"/>
      <c r="F1779" s="165"/>
      <c r="G1779" s="165"/>
      <c r="H1779" s="166"/>
      <c r="I1779" s="161"/>
      <c r="J1779" s="167"/>
      <c r="K1779" s="168"/>
      <c r="L1779" s="33"/>
      <c r="M1779" s="169"/>
      <c r="N1779" s="169"/>
    </row>
    <row r="1780" s="26" customFormat="1" ht="15" customHeight="1">
      <c r="A1780" s="33"/>
      <c r="B1780" s="33"/>
      <c r="C1780" s="33"/>
      <c r="D1780" s="33"/>
      <c r="E1780" s="33"/>
      <c r="F1780" s="165"/>
      <c r="G1780" s="165"/>
      <c r="H1780" s="166"/>
      <c r="I1780" s="161"/>
      <c r="J1780" s="167"/>
      <c r="K1780" s="168"/>
      <c r="L1780" s="33"/>
      <c r="M1780" s="169"/>
      <c r="N1780" s="169"/>
    </row>
    <row r="1781" s="26" customFormat="1" ht="15" customHeight="1">
      <c r="A1781" s="33"/>
      <c r="B1781" s="33"/>
      <c r="C1781" s="33"/>
      <c r="D1781" s="33"/>
      <c r="E1781" s="33"/>
      <c r="F1781" s="165"/>
      <c r="G1781" s="165"/>
      <c r="H1781" s="166"/>
      <c r="I1781" s="161"/>
      <c r="J1781" s="167"/>
      <c r="K1781" s="168"/>
      <c r="L1781" s="33"/>
      <c r="M1781" s="169"/>
      <c r="N1781" s="169"/>
    </row>
    <row r="1782" s="26" customFormat="1" ht="15" customHeight="1">
      <c r="A1782" s="33"/>
      <c r="B1782" s="33"/>
      <c r="C1782" s="33"/>
      <c r="D1782" s="33"/>
      <c r="E1782" s="33"/>
      <c r="F1782" s="165"/>
      <c r="G1782" s="165"/>
      <c r="H1782" s="166"/>
      <c r="I1782" s="161"/>
      <c r="J1782" s="167"/>
      <c r="K1782" s="168"/>
      <c r="L1782" s="33"/>
      <c r="M1782" s="169"/>
      <c r="N1782" s="169"/>
    </row>
    <row r="1783" s="26" customFormat="1" ht="15" customHeight="1">
      <c r="A1783" s="33"/>
      <c r="B1783" s="33"/>
      <c r="C1783" s="33"/>
      <c r="D1783" s="33"/>
      <c r="E1783" s="33"/>
      <c r="F1783" s="165"/>
      <c r="G1783" s="165"/>
      <c r="H1783" s="166"/>
      <c r="I1783" s="161"/>
      <c r="J1783" s="167"/>
      <c r="K1783" s="168"/>
      <c r="L1783" s="33"/>
      <c r="M1783" s="169"/>
      <c r="N1783" s="169"/>
    </row>
    <row r="1784" s="26" customFormat="1" ht="15" customHeight="1">
      <c r="A1784" s="33"/>
      <c r="B1784" s="33"/>
      <c r="C1784" s="33"/>
      <c r="D1784" s="33"/>
      <c r="E1784" s="33"/>
      <c r="F1784" s="165"/>
      <c r="G1784" s="165"/>
      <c r="H1784" s="166"/>
      <c r="I1784" s="161"/>
      <c r="J1784" s="167"/>
      <c r="K1784" s="168"/>
      <c r="L1784" s="33"/>
      <c r="M1784" s="169"/>
      <c r="N1784" s="169"/>
    </row>
    <row r="1785" s="26" customFormat="1" ht="15" customHeight="1">
      <c r="A1785" s="33"/>
      <c r="B1785" s="33"/>
      <c r="C1785" s="33"/>
      <c r="D1785" s="33"/>
      <c r="E1785" s="33"/>
      <c r="F1785" s="165"/>
      <c r="G1785" s="165"/>
      <c r="H1785" s="166"/>
      <c r="I1785" s="161"/>
      <c r="J1785" s="167"/>
      <c r="K1785" s="168"/>
      <c r="L1785" s="33"/>
      <c r="M1785" s="169"/>
      <c r="N1785" s="169"/>
    </row>
    <row r="1786" s="26" customFormat="1" ht="15" customHeight="1">
      <c r="A1786" s="33"/>
      <c r="B1786" s="33"/>
      <c r="C1786" s="33"/>
      <c r="D1786" s="33"/>
      <c r="E1786" s="33"/>
      <c r="F1786" s="165"/>
      <c r="G1786" s="165"/>
      <c r="H1786" s="166"/>
      <c r="I1786" s="161"/>
      <c r="J1786" s="167"/>
      <c r="K1786" s="168"/>
      <c r="L1786" s="33"/>
      <c r="M1786" s="169"/>
      <c r="N1786" s="169"/>
    </row>
  </sheetData>
  <mergeCells count="26">
    <mergeCell ref="A1:N119"/>
    <mergeCell ref="A121:N121"/>
    <mergeCell ref="A122:N122"/>
    <mergeCell ref="A410:P410"/>
    <mergeCell ref="A137:P137"/>
    <mergeCell ref="A198:N198"/>
    <mergeCell ref="A300:P300"/>
    <mergeCell ref="A151:P151"/>
    <mergeCell ref="A276:P276"/>
    <mergeCell ref="A133:P133"/>
    <mergeCell ref="A532:N532"/>
    <mergeCell ref="A483:A484"/>
    <mergeCell ref="A210:P210"/>
    <mergeCell ref="A603:N603"/>
    <mergeCell ref="A600:N600"/>
    <mergeCell ref="A585:N585"/>
    <mergeCell ref="A567:N567"/>
    <mergeCell ref="A560:N560"/>
    <mergeCell ref="A534:N534"/>
    <mergeCell ref="A583:N583"/>
    <mergeCell ref="A524:N524"/>
    <mergeCell ref="A523:N523"/>
    <mergeCell ref="A482:N482"/>
    <mergeCell ref="A260:N260"/>
    <mergeCell ref="A528:N528"/>
    <mergeCell ref="A480:N480"/>
  </mergeCells>
  <pageMargins left="0" right="0" top="0" bottom="0" header="0" footer="0"/>
  <pageSetup firstPageNumber="1" fitToHeight="1" fitToWidth="1" scale="100" useFirstPageNumber="0" orientation="portrait" pageOrder="downThenOver"/>
  <headerFooter>
    <oddFooter>&amp;C&amp;"Helvetica Neue,Regular"&amp;12&amp;K000000&amp;P</oddFooter>
  </headerFooter>
  <drawing r:id="rId1"/>
  <legacyDrawing r:id="rId2"/>
</worksheet>
</file>

<file path=xl/worksheets/sheet4.xml><?xml version="1.0" encoding="utf-8"?>
<worksheet xmlns:r="http://schemas.openxmlformats.org/officeDocument/2006/relationships" xmlns="http://schemas.openxmlformats.org/spreadsheetml/2006/main">
  <sheetPr>
    <pageSetUpPr fitToPage="1"/>
  </sheetPr>
  <dimension ref="A1:L258"/>
  <sheetViews>
    <sheetView workbookViewId="0" showGridLines="0" defaultGridColor="1"/>
  </sheetViews>
  <sheetFormatPr defaultColWidth="10.5" defaultRowHeight="15.75" customHeight="1" outlineLevelRow="0" outlineLevelCol="0"/>
  <cols>
    <col min="1" max="1" width="22" style="170" customWidth="1"/>
    <col min="2" max="2" width="26" style="170" customWidth="1"/>
    <col min="3" max="3" width="23" style="170" customWidth="1"/>
    <col min="4" max="4" width="24.5" style="170" customWidth="1"/>
    <col min="5" max="5" width="57" style="170" customWidth="1"/>
    <col min="6" max="8" width="27" style="170" customWidth="1"/>
    <col min="9" max="9" width="20.5" style="170" customWidth="1"/>
    <col min="10" max="10" width="32" style="170" customWidth="1"/>
    <col min="11" max="12" width="10.5" style="170" customWidth="1"/>
    <col min="13" max="16384" width="10.5" style="170" customWidth="1"/>
  </cols>
  <sheetData>
    <row r="1" ht="47.25" customHeight="1">
      <c r="A1" t="s" s="171">
        <v>1233</v>
      </c>
      <c r="B1" s="172"/>
      <c r="C1" s="172"/>
      <c r="D1" s="172"/>
      <c r="E1" s="172"/>
      <c r="F1" s="172"/>
      <c r="G1" s="172"/>
      <c r="H1" s="172"/>
      <c r="I1" s="172"/>
      <c r="J1" s="172"/>
      <c r="K1" s="173"/>
      <c r="L1" s="10"/>
    </row>
    <row r="2" ht="53.25" customHeight="1">
      <c r="A2" t="s" s="174">
        <v>228</v>
      </c>
      <c r="B2" t="s" s="174">
        <v>229</v>
      </c>
      <c r="C2" t="s" s="174">
        <v>235</v>
      </c>
      <c r="D2" t="s" s="174">
        <v>236</v>
      </c>
      <c r="E2" t="s" s="174">
        <v>237</v>
      </c>
      <c r="F2" t="s" s="174">
        <v>237</v>
      </c>
      <c r="G2" t="s" s="174">
        <v>237</v>
      </c>
      <c r="H2" t="s" s="174">
        <v>237</v>
      </c>
      <c r="I2" t="s" s="174">
        <v>237</v>
      </c>
      <c r="J2" t="s" s="174">
        <v>237</v>
      </c>
      <c r="K2" s="173"/>
      <c r="L2" s="10"/>
    </row>
    <row r="3" ht="62.65" customHeight="1">
      <c r="A3" t="s" s="175">
        <v>1234</v>
      </c>
      <c r="B3" s="176"/>
      <c r="C3" s="177"/>
      <c r="D3" s="177"/>
      <c r="E3" t="s" s="178">
        <v>1235</v>
      </c>
      <c r="F3" s="179">
        <v>12</v>
      </c>
      <c r="G3" s="179">
        <v>13.8</v>
      </c>
      <c r="H3" t="s" s="180">
        <v>1236</v>
      </c>
      <c r="I3" t="s" s="75">
        <v>1237</v>
      </c>
      <c r="J3" s="181"/>
      <c r="K3" s="173"/>
      <c r="L3" s="10"/>
    </row>
    <row r="4" ht="62.65" customHeight="1">
      <c r="A4" t="s" s="175">
        <v>1238</v>
      </c>
      <c r="B4" s="182">
        <v>45</v>
      </c>
      <c r="C4" s="177"/>
      <c r="D4" s="177"/>
      <c r="E4" t="s" s="178">
        <v>1239</v>
      </c>
      <c r="F4" s="179">
        <v>12</v>
      </c>
      <c r="G4" s="179">
        <v>13.8</v>
      </c>
      <c r="H4" t="s" s="180">
        <v>1240</v>
      </c>
      <c r="I4" t="s" s="75">
        <v>1237</v>
      </c>
      <c r="J4" s="181"/>
      <c r="K4" s="173"/>
      <c r="L4" s="10"/>
    </row>
    <row r="5" ht="62.65" customHeight="1">
      <c r="A5" t="s" s="175">
        <v>1241</v>
      </c>
      <c r="B5" s="182">
        <v>6</v>
      </c>
      <c r="C5" s="177"/>
      <c r="D5" s="177"/>
      <c r="E5" t="s" s="178">
        <v>1242</v>
      </c>
      <c r="F5" s="179">
        <v>80</v>
      </c>
      <c r="G5" s="179">
        <v>88.88800000000001</v>
      </c>
      <c r="H5" t="s" s="180">
        <v>1240</v>
      </c>
      <c r="I5" s="86"/>
      <c r="J5" t="s" s="183">
        <v>1243</v>
      </c>
      <c r="K5" s="173"/>
      <c r="L5" s="10"/>
    </row>
    <row r="6" ht="62.65" customHeight="1">
      <c r="A6" t="s" s="175">
        <v>1244</v>
      </c>
      <c r="B6" s="182">
        <v>50</v>
      </c>
      <c r="C6" s="177"/>
      <c r="D6" s="177"/>
      <c r="E6" t="s" s="178">
        <v>1245</v>
      </c>
      <c r="F6" s="179">
        <v>28</v>
      </c>
      <c r="G6" s="179">
        <v>29.9964</v>
      </c>
      <c r="H6" t="s" s="180">
        <v>1246</v>
      </c>
      <c r="I6" t="s" s="75">
        <v>1237</v>
      </c>
      <c r="J6" t="s" s="184">
        <v>1247</v>
      </c>
      <c r="K6" s="173"/>
      <c r="L6" s="10"/>
    </row>
    <row r="7" ht="62.65" customHeight="1">
      <c r="A7" t="s" s="175">
        <v>1248</v>
      </c>
      <c r="B7" s="182">
        <v>40</v>
      </c>
      <c r="C7" s="177"/>
      <c r="D7" s="177"/>
      <c r="E7" t="s" s="178">
        <v>1249</v>
      </c>
      <c r="F7" s="179">
        <v>33</v>
      </c>
      <c r="G7" s="179">
        <v>37.95</v>
      </c>
      <c r="H7" t="s" s="180">
        <v>1246</v>
      </c>
      <c r="I7" t="s" s="75">
        <v>1237</v>
      </c>
      <c r="J7" s="181"/>
      <c r="K7" s="173"/>
      <c r="L7" s="10"/>
    </row>
    <row r="8" ht="62.65" customHeight="1">
      <c r="A8" t="s" s="175">
        <v>1250</v>
      </c>
      <c r="B8" s="182">
        <v>100</v>
      </c>
      <c r="C8" s="177"/>
      <c r="D8" s="177"/>
      <c r="E8" t="s" s="178">
        <v>1251</v>
      </c>
      <c r="F8" s="179">
        <v>18.5</v>
      </c>
      <c r="G8" s="179">
        <v>21.275</v>
      </c>
      <c r="H8" t="s" s="180">
        <v>1240</v>
      </c>
      <c r="I8" t="s" s="75">
        <v>1237</v>
      </c>
      <c r="J8" s="181"/>
      <c r="K8" s="173"/>
      <c r="L8" s="10"/>
    </row>
    <row r="9" ht="62.65" customHeight="1">
      <c r="A9" t="s" s="175">
        <v>1252</v>
      </c>
      <c r="B9" s="182">
        <v>10</v>
      </c>
      <c r="C9" s="177"/>
      <c r="D9" s="177"/>
      <c r="E9" t="s" s="178">
        <v>1253</v>
      </c>
      <c r="F9" s="179">
        <v>223.41</v>
      </c>
      <c r="G9" s="179">
        <v>256.9215</v>
      </c>
      <c r="H9" t="s" s="180">
        <v>1254</v>
      </c>
      <c r="I9" s="86"/>
      <c r="J9" t="s" s="183">
        <v>1255</v>
      </c>
      <c r="K9" s="173"/>
      <c r="L9" s="10"/>
    </row>
    <row r="10" ht="62.65" customHeight="1">
      <c r="A10" t="s" s="178">
        <v>1256</v>
      </c>
      <c r="B10" s="182">
        <v>30</v>
      </c>
      <c r="C10" s="177"/>
      <c r="D10" s="177"/>
      <c r="E10" t="s" s="178">
        <v>1257</v>
      </c>
      <c r="F10" s="179">
        <v>50</v>
      </c>
      <c r="G10" s="179">
        <v>57.5</v>
      </c>
      <c r="H10" s="185"/>
      <c r="I10" t="s" s="75">
        <v>1237</v>
      </c>
      <c r="J10" s="181"/>
      <c r="K10" s="173"/>
      <c r="L10" s="10"/>
    </row>
    <row r="11" ht="62.65" customHeight="1">
      <c r="A11" t="s" s="178">
        <v>1258</v>
      </c>
      <c r="B11" s="182">
        <v>1</v>
      </c>
      <c r="C11" s="177"/>
      <c r="D11" s="177"/>
      <c r="E11" t="s" s="178">
        <v>1259</v>
      </c>
      <c r="F11" s="179">
        <v>956.22</v>
      </c>
      <c r="G11" s="179">
        <v>1099.653</v>
      </c>
      <c r="H11" t="s" s="180">
        <v>1260</v>
      </c>
      <c r="I11" s="86"/>
      <c r="J11" t="s" s="184">
        <v>1261</v>
      </c>
      <c r="K11" s="173"/>
      <c r="L11" s="10"/>
    </row>
    <row r="12" ht="62.65" customHeight="1">
      <c r="A12" t="s" s="178">
        <v>1262</v>
      </c>
      <c r="B12" s="182">
        <v>25</v>
      </c>
      <c r="C12" s="177"/>
      <c r="D12" s="177"/>
      <c r="E12" t="s" s="178">
        <v>1263</v>
      </c>
      <c r="F12" s="179">
        <v>8.119999999999999</v>
      </c>
      <c r="G12" s="179">
        <f>F12*(0.15)+F12</f>
        <v>9.337999999999999</v>
      </c>
      <c r="H12" t="s" s="180">
        <v>1260</v>
      </c>
      <c r="I12" s="86"/>
      <c r="J12" s="181"/>
      <c r="K12" s="173"/>
      <c r="L12" s="10"/>
    </row>
    <row r="13" ht="62.65" customHeight="1">
      <c r="A13" t="s" s="178">
        <v>1264</v>
      </c>
      <c r="B13" s="176"/>
      <c r="C13" s="177"/>
      <c r="D13" s="177"/>
      <c r="E13" t="s" s="178">
        <v>1265</v>
      </c>
      <c r="F13" s="179">
        <v>22</v>
      </c>
      <c r="G13" s="179">
        <v>25.3</v>
      </c>
      <c r="H13" t="s" s="180">
        <v>1260</v>
      </c>
      <c r="I13" s="86"/>
      <c r="J13" s="181"/>
      <c r="K13" s="173"/>
      <c r="L13" s="10"/>
    </row>
    <row r="14" ht="62.65" customHeight="1">
      <c r="A14" t="s" s="178">
        <v>1266</v>
      </c>
      <c r="B14" s="182">
        <v>20</v>
      </c>
      <c r="C14" s="177"/>
      <c r="D14" s="177"/>
      <c r="E14" t="s" s="178">
        <v>1267</v>
      </c>
      <c r="F14" s="179">
        <v>78</v>
      </c>
      <c r="G14" s="179">
        <v>85.0044</v>
      </c>
      <c r="H14" t="s" s="180">
        <v>1268</v>
      </c>
      <c r="I14" s="86"/>
      <c r="J14" s="181"/>
      <c r="K14" s="173"/>
      <c r="L14" s="10"/>
    </row>
    <row r="15" ht="62.65" customHeight="1">
      <c r="A15" t="s" s="178">
        <v>1269</v>
      </c>
      <c r="B15" s="182">
        <v>24</v>
      </c>
      <c r="C15" s="177"/>
      <c r="D15" s="177"/>
      <c r="E15" t="s" s="178">
        <v>1270</v>
      </c>
      <c r="F15" s="179">
        <v>60</v>
      </c>
      <c r="G15" s="179">
        <v>69</v>
      </c>
      <c r="H15" t="s" s="180">
        <v>1271</v>
      </c>
      <c r="I15" s="86"/>
      <c r="J15" s="181"/>
      <c r="K15" s="173"/>
      <c r="L15" s="10"/>
    </row>
    <row r="16" ht="62.65" customHeight="1">
      <c r="A16" t="s" s="178">
        <v>1194</v>
      </c>
      <c r="B16" s="182">
        <v>1</v>
      </c>
      <c r="C16" s="177"/>
      <c r="D16" s="177"/>
      <c r="E16" t="s" s="178">
        <v>1195</v>
      </c>
      <c r="F16" s="179">
        <v>599.89</v>
      </c>
      <c r="G16" s="179">
        <v>689.8735</v>
      </c>
      <c r="H16" t="s" s="180">
        <v>1271</v>
      </c>
      <c r="I16" s="86"/>
      <c r="J16" s="181"/>
      <c r="K16" s="173"/>
      <c r="L16" s="10"/>
    </row>
    <row r="17" ht="62.65" customHeight="1">
      <c r="A17" t="s" s="178">
        <v>1272</v>
      </c>
      <c r="B17" s="182">
        <v>25</v>
      </c>
      <c r="C17" s="177"/>
      <c r="D17" s="177"/>
      <c r="E17" t="s" s="178">
        <v>1273</v>
      </c>
      <c r="F17" s="179">
        <v>28</v>
      </c>
      <c r="G17" s="179">
        <f>F17*(0.15)+F17</f>
        <v>32.2</v>
      </c>
      <c r="H17" t="s" s="180">
        <v>1274</v>
      </c>
      <c r="I17" s="86"/>
      <c r="J17" s="181"/>
      <c r="K17" s="173"/>
      <c r="L17" s="10"/>
    </row>
    <row r="18" ht="62.65" customHeight="1">
      <c r="A18" t="s" s="178">
        <v>1275</v>
      </c>
      <c r="B18" s="182">
        <v>25</v>
      </c>
      <c r="C18" s="177"/>
      <c r="D18" s="177"/>
      <c r="E18" t="s" s="178">
        <v>1276</v>
      </c>
      <c r="F18" s="179">
        <v>55</v>
      </c>
      <c r="G18" s="179">
        <f>F18*(0.15)+F18</f>
        <v>63.25</v>
      </c>
      <c r="H18" t="s" s="180">
        <v>1274</v>
      </c>
      <c r="I18" s="86"/>
      <c r="J18" s="181"/>
      <c r="K18" s="173"/>
      <c r="L18" s="10"/>
    </row>
    <row r="19" ht="62.65" customHeight="1">
      <c r="A19" t="s" s="178">
        <v>1134</v>
      </c>
      <c r="B19" s="182">
        <v>8</v>
      </c>
      <c r="C19" s="177"/>
      <c r="D19" s="177"/>
      <c r="E19" t="s" s="178">
        <v>1135</v>
      </c>
      <c r="F19" s="179">
        <v>127.48</v>
      </c>
      <c r="G19" s="179">
        <v>146.602</v>
      </c>
      <c r="H19" t="s" s="180">
        <v>1274</v>
      </c>
      <c r="I19" s="86"/>
      <c r="J19" s="186"/>
      <c r="K19" s="10"/>
      <c r="L19" s="10"/>
    </row>
    <row r="20" ht="62.65" customHeight="1">
      <c r="A20" t="s" s="178">
        <v>1124</v>
      </c>
      <c r="B20" s="182">
        <v>20</v>
      </c>
      <c r="C20" s="177"/>
      <c r="D20" s="177"/>
      <c r="E20" t="s" s="178">
        <v>1277</v>
      </c>
      <c r="F20" s="179">
        <v>31.56</v>
      </c>
      <c r="G20" s="179">
        <v>36.294</v>
      </c>
      <c r="H20" t="s" s="187">
        <v>1274</v>
      </c>
      <c r="I20" s="188"/>
      <c r="J20" s="189"/>
      <c r="K20" s="10"/>
      <c r="L20" s="10"/>
    </row>
    <row r="21" ht="62.65" customHeight="1">
      <c r="A21" t="s" s="190">
        <v>1278</v>
      </c>
      <c r="B21" s="191">
        <v>100</v>
      </c>
      <c r="C21" s="192"/>
      <c r="D21" s="192"/>
      <c r="E21" t="s" s="190">
        <v>15</v>
      </c>
      <c r="F21" s="179">
        <v>14</v>
      </c>
      <c r="G21" s="179">
        <v>16.1</v>
      </c>
      <c r="H21" t="s" s="187">
        <v>1279</v>
      </c>
      <c r="I21" s="188"/>
      <c r="J21" s="189"/>
      <c r="K21" s="10"/>
      <c r="L21" s="10"/>
    </row>
    <row r="22" ht="62.65" customHeight="1">
      <c r="A22" t="s" s="178">
        <v>1280</v>
      </c>
      <c r="B22" s="182">
        <v>120</v>
      </c>
      <c r="C22" s="177"/>
      <c r="D22" s="177"/>
      <c r="E22" t="s" s="178">
        <v>1281</v>
      </c>
      <c r="F22" s="179">
        <v>8</v>
      </c>
      <c r="G22" s="179">
        <v>9.199999999999999</v>
      </c>
      <c r="H22" t="s" s="187">
        <v>1279</v>
      </c>
      <c r="I22" s="188"/>
      <c r="J22" s="189"/>
      <c r="K22" s="10"/>
      <c r="L22" s="10"/>
    </row>
    <row r="23" ht="62.65" customHeight="1">
      <c r="A23" t="s" s="178">
        <v>1000</v>
      </c>
      <c r="B23" s="182">
        <v>10</v>
      </c>
      <c r="C23" s="177"/>
      <c r="D23" s="177"/>
      <c r="E23" t="s" s="178">
        <v>1001</v>
      </c>
      <c r="F23" s="179">
        <v>25</v>
      </c>
      <c r="G23" s="179">
        <f>F23*(0.15)+F23</f>
        <v>28.75</v>
      </c>
      <c r="H23" t="s" s="187">
        <v>1279</v>
      </c>
      <c r="I23" s="188"/>
      <c r="J23" s="189"/>
      <c r="K23" s="10"/>
      <c r="L23" s="10"/>
    </row>
    <row r="24" ht="62.65" customHeight="1">
      <c r="A24" t="s" s="178">
        <v>351</v>
      </c>
      <c r="B24" s="182">
        <v>200</v>
      </c>
      <c r="C24" s="177"/>
      <c r="D24" s="177"/>
      <c r="E24" t="s" s="178">
        <v>1282</v>
      </c>
      <c r="F24" s="179">
        <v>20</v>
      </c>
      <c r="G24" s="179">
        <v>23</v>
      </c>
      <c r="H24" t="s" s="187">
        <v>1279</v>
      </c>
      <c r="I24" s="188"/>
      <c r="J24" s="189"/>
      <c r="K24" s="10"/>
      <c r="L24" s="10"/>
    </row>
    <row r="25" ht="62.65" customHeight="1">
      <c r="A25" t="s" s="175">
        <v>1283</v>
      </c>
      <c r="B25" s="182">
        <v>5</v>
      </c>
      <c r="C25" s="177"/>
      <c r="D25" s="177"/>
      <c r="E25" t="s" s="178">
        <v>1284</v>
      </c>
      <c r="F25" s="179">
        <v>22.73</v>
      </c>
      <c r="G25" s="179">
        <f>F25*(0.15)+F25</f>
        <v>26.1395</v>
      </c>
      <c r="H25" t="s" s="187">
        <v>1279</v>
      </c>
      <c r="I25" s="188"/>
      <c r="J25" s="189"/>
      <c r="K25" s="10"/>
      <c r="L25" s="10"/>
    </row>
    <row r="26" ht="62.65" customHeight="1">
      <c r="A26" t="s" s="178">
        <v>1285</v>
      </c>
      <c r="B26" s="182">
        <v>50</v>
      </c>
      <c r="C26" s="177"/>
      <c r="D26" s="177"/>
      <c r="E26" t="s" s="178">
        <v>1286</v>
      </c>
      <c r="F26" s="179">
        <v>85</v>
      </c>
      <c r="G26" s="179">
        <v>97.75</v>
      </c>
      <c r="H26" s="193"/>
      <c r="I26" s="188"/>
      <c r="J26" s="189"/>
      <c r="K26" s="10"/>
      <c r="L26" s="10"/>
    </row>
    <row r="27" ht="62.65" customHeight="1">
      <c r="A27" t="s" s="178">
        <v>1287</v>
      </c>
      <c r="B27" s="176"/>
      <c r="C27" s="177"/>
      <c r="D27" s="177"/>
      <c r="E27" t="s" s="178">
        <v>1288</v>
      </c>
      <c r="F27" s="179">
        <v>1.8</v>
      </c>
      <c r="G27" s="179">
        <v>2.07</v>
      </c>
      <c r="H27" s="193"/>
      <c r="I27" s="188"/>
      <c r="J27" s="189"/>
      <c r="K27" s="10"/>
      <c r="L27" s="10"/>
    </row>
    <row r="28" ht="62.65" customHeight="1">
      <c r="A28" t="s" s="178">
        <v>1289</v>
      </c>
      <c r="B28" s="182">
        <v>1</v>
      </c>
      <c r="C28" s="177"/>
      <c r="D28" s="177"/>
      <c r="E28" t="s" s="178">
        <v>1290</v>
      </c>
      <c r="F28" s="179">
        <v>1500</v>
      </c>
      <c r="G28" s="179">
        <v>1725</v>
      </c>
      <c r="H28" s="193"/>
      <c r="I28" s="188"/>
      <c r="J28" s="189"/>
      <c r="K28" s="10"/>
      <c r="L28" s="10"/>
    </row>
    <row r="29" ht="62.65" customHeight="1">
      <c r="A29" t="s" s="178">
        <v>1291</v>
      </c>
      <c r="B29" s="182">
        <v>200</v>
      </c>
      <c r="C29" s="177"/>
      <c r="D29" s="177"/>
      <c r="E29" t="s" s="178">
        <v>1292</v>
      </c>
      <c r="F29" s="179">
        <v>12</v>
      </c>
      <c r="G29" s="179">
        <f>F29*(0.15)+F29</f>
        <v>13.8</v>
      </c>
      <c r="H29" s="193"/>
      <c r="I29" s="188"/>
      <c r="J29" s="194"/>
      <c r="K29" s="10"/>
      <c r="L29" s="10"/>
    </row>
    <row r="30" ht="62.65" customHeight="1">
      <c r="A30" t="s" s="178">
        <v>1293</v>
      </c>
      <c r="B30" s="182">
        <v>50</v>
      </c>
      <c r="C30" s="177"/>
      <c r="D30" s="177"/>
      <c r="E30" t="s" s="178">
        <v>1294</v>
      </c>
      <c r="F30" s="179">
        <v>8.880000000000001</v>
      </c>
      <c r="G30" s="179">
        <v>10.212</v>
      </c>
      <c r="H30" s="193"/>
      <c r="I30" s="188"/>
      <c r="J30" s="194"/>
      <c r="K30" s="10"/>
      <c r="L30" s="10"/>
    </row>
    <row r="31" ht="62.65" customHeight="1">
      <c r="A31" t="s" s="178">
        <v>1295</v>
      </c>
      <c r="B31" s="195">
        <v>8</v>
      </c>
      <c r="C31" s="177"/>
      <c r="D31" s="177"/>
      <c r="E31" t="s" s="178">
        <v>1296</v>
      </c>
      <c r="F31" s="179">
        <v>127.48</v>
      </c>
      <c r="G31" s="179">
        <v>146.602</v>
      </c>
      <c r="H31" s="193"/>
      <c r="I31" s="188"/>
      <c r="J31" s="194"/>
      <c r="K31" s="10"/>
      <c r="L31" s="10"/>
    </row>
    <row r="32" ht="62.65" customHeight="1">
      <c r="A32" t="s" s="178">
        <v>1297</v>
      </c>
      <c r="B32" s="182">
        <v>10</v>
      </c>
      <c r="C32" s="177"/>
      <c r="D32" s="177"/>
      <c r="E32" t="s" s="178">
        <v>1298</v>
      </c>
      <c r="F32" s="179">
        <v>19.06</v>
      </c>
      <c r="G32" s="179">
        <v>21.919</v>
      </c>
      <c r="H32" s="193"/>
      <c r="I32" s="188"/>
      <c r="J32" s="194"/>
      <c r="K32" s="10"/>
      <c r="L32" s="10"/>
    </row>
    <row r="33" ht="62.65" customHeight="1">
      <c r="A33" t="s" s="178">
        <v>1299</v>
      </c>
      <c r="B33" s="182">
        <v>200</v>
      </c>
      <c r="C33" s="177"/>
      <c r="D33" s="177"/>
      <c r="E33" t="s" s="196">
        <v>1300</v>
      </c>
      <c r="F33" s="179">
        <v>30</v>
      </c>
      <c r="G33" s="179">
        <f>F33*(0.15)+F33</f>
        <v>34.5</v>
      </c>
      <c r="H33" t="s" s="187">
        <v>1301</v>
      </c>
      <c r="I33" s="188"/>
      <c r="J33" s="194"/>
      <c r="K33" s="10"/>
      <c r="L33" s="10"/>
    </row>
    <row r="34" ht="62.65" customHeight="1">
      <c r="A34" t="s" s="196">
        <v>1302</v>
      </c>
      <c r="B34" s="197">
        <v>400</v>
      </c>
      <c r="C34" s="177"/>
      <c r="D34" s="177"/>
      <c r="E34" t="s" s="196">
        <v>1303</v>
      </c>
      <c r="F34" s="198">
        <v>12</v>
      </c>
      <c r="G34" s="198">
        <f>F34*(0.15)+F34</f>
        <v>13.8</v>
      </c>
      <c r="H34" t="s" s="187">
        <v>1304</v>
      </c>
      <c r="I34" s="188"/>
      <c r="J34" s="194"/>
      <c r="K34" s="10"/>
      <c r="L34" s="10"/>
    </row>
    <row r="35" ht="62.65" customHeight="1">
      <c r="A35" t="s" s="196">
        <v>1305</v>
      </c>
      <c r="B35" s="197">
        <v>400</v>
      </c>
      <c r="C35" s="199"/>
      <c r="D35" s="200"/>
      <c r="E35" t="s" s="196">
        <v>1306</v>
      </c>
      <c r="F35" s="198">
        <v>12</v>
      </c>
      <c r="G35" s="198">
        <f>F35*(0.15)+F35</f>
        <v>13.8</v>
      </c>
      <c r="H35" t="s" s="187">
        <v>1307</v>
      </c>
      <c r="I35" s="188"/>
      <c r="J35" s="194"/>
      <c r="K35" s="10"/>
      <c r="L35" s="10"/>
    </row>
    <row r="36" ht="62.65" customHeight="1">
      <c r="A36" t="s" s="196">
        <v>1308</v>
      </c>
      <c r="B36" s="197">
        <v>400</v>
      </c>
      <c r="C36" s="199"/>
      <c r="D36" s="200"/>
      <c r="E36" t="s" s="196">
        <v>1309</v>
      </c>
      <c r="F36" s="198">
        <v>12</v>
      </c>
      <c r="G36" s="198">
        <f>F36*(0.15)+F36</f>
        <v>13.8</v>
      </c>
      <c r="H36" t="s" s="187">
        <v>1310</v>
      </c>
      <c r="I36" s="188"/>
      <c r="J36" s="194"/>
      <c r="K36" s="10"/>
      <c r="L36" s="10"/>
    </row>
    <row r="37" ht="62.65" customHeight="1">
      <c r="A37" t="s" s="196">
        <v>1311</v>
      </c>
      <c r="B37" s="197">
        <v>48</v>
      </c>
      <c r="C37" s="199"/>
      <c r="D37" s="200"/>
      <c r="E37" t="s" s="196">
        <v>1312</v>
      </c>
      <c r="F37" s="198">
        <v>30</v>
      </c>
      <c r="G37" s="198">
        <v>34.5</v>
      </c>
      <c r="H37" t="s" s="187">
        <v>1313</v>
      </c>
      <c r="I37" s="188"/>
      <c r="J37" s="194"/>
      <c r="K37" s="10"/>
      <c r="L37" s="10"/>
    </row>
    <row r="38" ht="62.65" customHeight="1">
      <c r="A38" t="s" s="196">
        <v>1314</v>
      </c>
      <c r="B38" s="197">
        <v>300</v>
      </c>
      <c r="C38" s="199"/>
      <c r="D38" s="200"/>
      <c r="E38" t="s" s="196">
        <v>1315</v>
      </c>
      <c r="F38" s="198">
        <v>12</v>
      </c>
      <c r="G38" s="198">
        <v>13.8</v>
      </c>
      <c r="H38" t="s" s="187">
        <v>1316</v>
      </c>
      <c r="I38" s="188"/>
      <c r="J38" s="194"/>
      <c r="K38" s="10"/>
      <c r="L38" s="10"/>
    </row>
    <row r="39" ht="62.65" customHeight="1">
      <c r="A39" t="s" s="196">
        <v>1317</v>
      </c>
      <c r="B39" s="197">
        <v>60</v>
      </c>
      <c r="C39" s="199"/>
      <c r="D39" s="200"/>
      <c r="E39" t="s" s="196">
        <v>1318</v>
      </c>
      <c r="F39" s="198">
        <v>43</v>
      </c>
      <c r="G39" s="198">
        <v>49.45</v>
      </c>
      <c r="H39" t="s" s="187">
        <v>1319</v>
      </c>
      <c r="I39" s="188"/>
      <c r="J39" s="194"/>
      <c r="K39" s="10"/>
      <c r="L39" s="10"/>
    </row>
    <row r="40" ht="62.65" customHeight="1">
      <c r="A40" t="s" s="201">
        <v>1320</v>
      </c>
      <c r="B40" s="202">
        <v>6</v>
      </c>
      <c r="C40" s="203"/>
      <c r="D40" s="204"/>
      <c r="E40" t="s" s="201">
        <v>1321</v>
      </c>
      <c r="F40" s="198">
        <v>90</v>
      </c>
      <c r="G40" s="198">
        <v>104.211</v>
      </c>
      <c r="H40" t="s" s="187">
        <v>1319</v>
      </c>
      <c r="I40" s="188"/>
      <c r="J40" s="194"/>
      <c r="K40" s="10"/>
      <c r="L40" s="10"/>
    </row>
    <row r="41" ht="62.65" customHeight="1">
      <c r="A41" t="s" s="196">
        <v>254</v>
      </c>
      <c r="B41" s="197">
        <v>200</v>
      </c>
      <c r="C41" s="199"/>
      <c r="D41" s="200"/>
      <c r="E41" t="s" s="196">
        <v>1322</v>
      </c>
      <c r="F41" s="198">
        <v>28</v>
      </c>
      <c r="G41" s="198">
        <f>F41*(0.15)+F41</f>
        <v>32.2</v>
      </c>
      <c r="H41" t="s" s="187">
        <v>1323</v>
      </c>
      <c r="I41" s="188"/>
      <c r="J41" s="194"/>
      <c r="K41" s="10"/>
      <c r="L41" s="10"/>
    </row>
    <row r="42" ht="62.65" customHeight="1">
      <c r="A42" t="s" s="201">
        <v>1324</v>
      </c>
      <c r="B42" s="202">
        <v>10</v>
      </c>
      <c r="C42" s="203"/>
      <c r="D42" s="204"/>
      <c r="E42" t="s" s="201">
        <v>635</v>
      </c>
      <c r="F42" s="205">
        <v>36</v>
      </c>
      <c r="G42" s="205">
        <f>F42*(0.15)+F42</f>
        <v>41.4</v>
      </c>
      <c r="H42" t="s" s="187">
        <v>1325</v>
      </c>
      <c r="I42" s="188"/>
      <c r="J42" s="194"/>
      <c r="K42" s="10"/>
      <c r="L42" s="10"/>
    </row>
    <row r="43" ht="62.65" customHeight="1">
      <c r="A43" t="s" s="206">
        <v>1326</v>
      </c>
      <c r="B43" s="207">
        <v>12</v>
      </c>
      <c r="C43" s="199"/>
      <c r="D43" s="200"/>
      <c r="E43" t="s" s="196">
        <v>1327</v>
      </c>
      <c r="F43" s="208">
        <v>88</v>
      </c>
      <c r="G43" s="208">
        <f>F43*(0.15)+F43</f>
        <v>101.2</v>
      </c>
      <c r="H43" t="s" s="187">
        <v>1323</v>
      </c>
      <c r="I43" s="188"/>
      <c r="J43" s="194"/>
      <c r="K43" s="10"/>
      <c r="L43" s="10"/>
    </row>
    <row r="44" ht="62.65" customHeight="1">
      <c r="A44" t="s" s="201">
        <v>869</v>
      </c>
      <c r="B44" s="202">
        <v>30</v>
      </c>
      <c r="C44" s="203"/>
      <c r="D44" s="204"/>
      <c r="E44" t="s" s="201">
        <v>1328</v>
      </c>
      <c r="F44" s="198">
        <v>45</v>
      </c>
      <c r="G44" s="198">
        <v>51.75</v>
      </c>
      <c r="H44" s="193"/>
      <c r="I44" s="188"/>
      <c r="J44" s="194"/>
      <c r="K44" s="10"/>
      <c r="L44" s="10"/>
    </row>
    <row r="45" ht="62.65" customHeight="1">
      <c r="A45" t="s" s="196">
        <v>1329</v>
      </c>
      <c r="B45" s="197">
        <v>100</v>
      </c>
      <c r="C45" s="199"/>
      <c r="D45" s="200"/>
      <c r="E45" t="s" s="196">
        <v>907</v>
      </c>
      <c r="F45" s="198">
        <v>8</v>
      </c>
      <c r="G45" s="198">
        <v>9.199999999999999</v>
      </c>
      <c r="H45" s="193"/>
      <c r="I45" s="188"/>
      <c r="J45" s="194"/>
      <c r="K45" s="10"/>
      <c r="L45" s="10"/>
    </row>
    <row r="46" ht="62.65" customHeight="1">
      <c r="A46" t="s" s="196">
        <v>1330</v>
      </c>
      <c r="B46" s="197">
        <v>1</v>
      </c>
      <c r="C46" s="199"/>
      <c r="D46" s="200"/>
      <c r="E46" t="s" s="196">
        <v>1331</v>
      </c>
      <c r="F46" s="198">
        <v>5.695</v>
      </c>
      <c r="G46" s="198">
        <v>6.54925</v>
      </c>
      <c r="H46" s="193"/>
      <c r="I46" s="188"/>
      <c r="J46" s="194"/>
      <c r="K46" s="10"/>
      <c r="L46" s="10"/>
    </row>
    <row r="47" ht="62.65" customHeight="1">
      <c r="A47" t="s" s="196">
        <v>1332</v>
      </c>
      <c r="B47" s="197">
        <v>1</v>
      </c>
      <c r="C47" s="199"/>
      <c r="D47" s="200"/>
      <c r="E47" t="s" s="196">
        <v>1333</v>
      </c>
      <c r="F47" s="198">
        <v>7.1995</v>
      </c>
      <c r="G47" s="198">
        <v>8.279425</v>
      </c>
      <c r="H47" s="193"/>
      <c r="I47" s="188"/>
      <c r="J47" s="194"/>
      <c r="K47" s="10"/>
      <c r="L47" s="10"/>
    </row>
    <row r="48" ht="62.65" customHeight="1">
      <c r="A48" t="s" s="196">
        <v>1334</v>
      </c>
      <c r="B48" s="197">
        <v>1</v>
      </c>
      <c r="C48" s="199"/>
      <c r="D48" s="200"/>
      <c r="E48" t="s" s="196">
        <v>1335</v>
      </c>
      <c r="F48" s="198">
        <v>1.836</v>
      </c>
      <c r="G48" s="198">
        <v>2.1114</v>
      </c>
      <c r="H48" s="193"/>
      <c r="I48" s="188"/>
      <c r="J48" s="194"/>
      <c r="K48" s="10"/>
      <c r="L48" s="10"/>
    </row>
    <row r="49" ht="62.65" customHeight="1">
      <c r="A49" t="s" s="196">
        <v>1336</v>
      </c>
      <c r="B49" s="197">
        <v>24</v>
      </c>
      <c r="C49" s="199"/>
      <c r="D49" s="200"/>
      <c r="E49" t="s" s="196">
        <v>1337</v>
      </c>
      <c r="F49" s="198">
        <v>30</v>
      </c>
      <c r="G49" s="198">
        <v>34.5</v>
      </c>
      <c r="H49" t="s" s="187">
        <v>1338</v>
      </c>
      <c r="I49" s="188"/>
      <c r="J49" s="194"/>
      <c r="K49" s="10"/>
      <c r="L49" s="10"/>
    </row>
    <row r="50" ht="62.65" customHeight="1">
      <c r="A50" t="s" s="196">
        <v>1339</v>
      </c>
      <c r="B50" s="209">
        <v>80</v>
      </c>
      <c r="C50" s="210"/>
      <c r="D50" s="210"/>
      <c r="E50" t="s" s="196">
        <v>1340</v>
      </c>
      <c r="F50" s="211">
        <v>14</v>
      </c>
      <c r="G50" s="211">
        <f>F50*(0.15)+F50</f>
        <v>16.1</v>
      </c>
      <c r="H50" s="212">
        <v>44497</v>
      </c>
      <c r="I50" s="188"/>
      <c r="J50" s="194"/>
      <c r="K50" s="10"/>
      <c r="L50" s="10"/>
    </row>
    <row r="51" ht="62.65" customHeight="1">
      <c r="A51" t="s" s="196">
        <v>1341</v>
      </c>
      <c r="B51" s="209">
        <v>100</v>
      </c>
      <c r="C51" s="210"/>
      <c r="D51" s="210"/>
      <c r="E51" t="s" s="196">
        <v>1342</v>
      </c>
      <c r="F51" s="211">
        <v>23</v>
      </c>
      <c r="G51" s="211">
        <v>26.45</v>
      </c>
      <c r="H51" s="193"/>
      <c r="I51" s="188"/>
      <c r="J51" s="194"/>
      <c r="K51" s="10"/>
      <c r="L51" s="10"/>
    </row>
    <row r="52" ht="62.65" customHeight="1">
      <c r="A52" t="s" s="196">
        <v>1109</v>
      </c>
      <c r="B52" s="209">
        <v>20</v>
      </c>
      <c r="C52" s="210"/>
      <c r="D52" s="210"/>
      <c r="E52" t="s" s="196">
        <v>1343</v>
      </c>
      <c r="F52" s="211">
        <v>34.68</v>
      </c>
      <c r="G52" s="211">
        <v>39.882</v>
      </c>
      <c r="H52" s="193"/>
      <c r="I52" s="188"/>
      <c r="J52" s="194"/>
      <c r="K52" s="10"/>
      <c r="L52" s="10"/>
    </row>
    <row r="53" ht="62.65" customHeight="1">
      <c r="A53" t="s" s="201">
        <v>1344</v>
      </c>
      <c r="B53" s="213">
        <v>100</v>
      </c>
      <c r="C53" s="213">
        <v>100</v>
      </c>
      <c r="D53" s="214"/>
      <c r="E53" t="s" s="201">
        <v>1345</v>
      </c>
      <c r="F53" s="211">
        <v>31.36</v>
      </c>
      <c r="G53" s="211">
        <v>36.064</v>
      </c>
      <c r="H53" s="193"/>
      <c r="I53" s="188"/>
      <c r="J53" s="194"/>
      <c r="K53" s="10"/>
      <c r="L53" s="10"/>
    </row>
    <row r="54" ht="62.65" customHeight="1">
      <c r="A54" t="s" s="201">
        <v>1346</v>
      </c>
      <c r="B54" s="213">
        <v>36</v>
      </c>
      <c r="C54" s="213">
        <v>108</v>
      </c>
      <c r="D54" s="214"/>
      <c r="E54" t="s" s="201">
        <v>1347</v>
      </c>
      <c r="F54" s="211">
        <v>30</v>
      </c>
      <c r="G54" s="211">
        <v>34.5</v>
      </c>
      <c r="H54" s="193"/>
      <c r="I54" s="188"/>
      <c r="J54" s="194"/>
      <c r="K54" s="10"/>
      <c r="L54" s="10"/>
    </row>
    <row r="55" ht="62.65" customHeight="1">
      <c r="A55" t="s" s="196">
        <v>1348</v>
      </c>
      <c r="B55" s="209">
        <v>20</v>
      </c>
      <c r="C55" s="209">
        <v>520</v>
      </c>
      <c r="D55" s="210"/>
      <c r="E55" t="s" s="196">
        <v>1349</v>
      </c>
      <c r="F55" s="211">
        <v>39</v>
      </c>
      <c r="G55" s="211">
        <v>44.85</v>
      </c>
      <c r="H55" s="193"/>
      <c r="I55" s="188"/>
      <c r="J55" s="215"/>
      <c r="K55" s="216"/>
      <c r="L55" s="216"/>
    </row>
    <row r="56" ht="62.65" customHeight="1">
      <c r="A56" t="s" s="217">
        <v>1064</v>
      </c>
      <c r="B56" s="218">
        <v>1</v>
      </c>
      <c r="C56" s="218">
        <v>1</v>
      </c>
      <c r="D56" s="177"/>
      <c r="E56" t="s" s="217">
        <v>1065</v>
      </c>
      <c r="F56" s="219">
        <v>499.5</v>
      </c>
      <c r="G56" s="219">
        <v>574.425</v>
      </c>
      <c r="H56" s="220"/>
      <c r="I56" s="188"/>
      <c r="J56" s="86"/>
      <c r="K56" s="221"/>
      <c r="L56" s="222"/>
    </row>
    <row r="57" ht="62.65" customHeight="1">
      <c r="A57" t="s" s="217">
        <v>1106</v>
      </c>
      <c r="B57" s="49">
        <v>30</v>
      </c>
      <c r="C57" s="49">
        <v>60</v>
      </c>
      <c r="D57" s="177"/>
      <c r="E57" t="s" s="217">
        <v>1350</v>
      </c>
      <c r="F57" s="219">
        <v>16.99</v>
      </c>
      <c r="G57" s="219">
        <v>19.5385</v>
      </c>
      <c r="H57" s="177"/>
      <c r="I57" s="86"/>
      <c r="J57" s="223"/>
      <c r="K57" s="224"/>
      <c r="L57" s="225"/>
    </row>
    <row r="58" ht="62.65" customHeight="1">
      <c r="A58" t="s" s="217">
        <v>1120</v>
      </c>
      <c r="B58" s="218">
        <v>20</v>
      </c>
      <c r="C58" s="218">
        <v>3</v>
      </c>
      <c r="D58" s="177"/>
      <c r="E58" t="s" s="217">
        <v>1351</v>
      </c>
      <c r="F58" s="219">
        <v>19.87</v>
      </c>
      <c r="G58" s="219">
        <v>22.8505</v>
      </c>
      <c r="H58" s="177"/>
      <c r="I58" s="86"/>
      <c r="J58" s="226"/>
      <c r="K58" s="227"/>
      <c r="L58" s="228"/>
    </row>
    <row r="59" ht="62.65" customHeight="1">
      <c r="A59" t="s" s="217">
        <v>1205</v>
      </c>
      <c r="B59" s="218">
        <v>1</v>
      </c>
      <c r="C59" s="218">
        <v>25</v>
      </c>
      <c r="D59" s="177"/>
      <c r="E59" t="s" s="217">
        <v>1352</v>
      </c>
      <c r="F59" s="219">
        <v>938.4400000000001</v>
      </c>
      <c r="G59" s="219">
        <v>1079.206</v>
      </c>
      <c r="H59" s="177"/>
      <c r="I59" s="86"/>
      <c r="J59" s="226"/>
      <c r="K59" s="227"/>
      <c r="L59" s="228"/>
    </row>
    <row r="60" ht="62.65" customHeight="1">
      <c r="A60" t="s" s="217">
        <v>1353</v>
      </c>
      <c r="B60" s="218">
        <v>1</v>
      </c>
      <c r="C60" s="218">
        <v>5</v>
      </c>
      <c r="D60" s="177"/>
      <c r="E60" t="s" s="217">
        <v>1354</v>
      </c>
      <c r="F60" s="219">
        <v>670</v>
      </c>
      <c r="G60" s="219">
        <v>770.5</v>
      </c>
      <c r="H60" s="177"/>
      <c r="I60" s="86"/>
      <c r="J60" s="226"/>
      <c r="K60" s="227"/>
      <c r="L60" s="228"/>
    </row>
    <row r="61" ht="62.65" customHeight="1">
      <c r="A61" t="s" s="217">
        <v>1355</v>
      </c>
      <c r="B61" s="218">
        <v>100</v>
      </c>
      <c r="C61" s="218">
        <v>100</v>
      </c>
      <c r="D61" s="177"/>
      <c r="E61" t="s" s="217">
        <v>1356</v>
      </c>
      <c r="F61" s="219">
        <v>20</v>
      </c>
      <c r="G61" s="219">
        <v>23</v>
      </c>
      <c r="H61" s="177"/>
      <c r="I61" s="86"/>
      <c r="J61" s="226"/>
      <c r="K61" s="227"/>
      <c r="L61" s="228"/>
    </row>
    <row r="62" ht="62.65" customHeight="1">
      <c r="A62" t="s" s="217">
        <v>1357</v>
      </c>
      <c r="B62" s="218">
        <v>36</v>
      </c>
      <c r="C62" s="218">
        <v>36</v>
      </c>
      <c r="D62" s="177"/>
      <c r="E62" t="s" s="217">
        <v>1358</v>
      </c>
      <c r="F62" s="219">
        <v>55</v>
      </c>
      <c r="G62" s="219">
        <v>63.25</v>
      </c>
      <c r="H62" s="177"/>
      <c r="I62" s="86"/>
      <c r="J62" s="226"/>
      <c r="K62" s="227"/>
      <c r="L62" s="228"/>
    </row>
    <row r="63" ht="62.65" customHeight="1">
      <c r="A63" t="s" s="229">
        <v>1359</v>
      </c>
      <c r="B63" s="230">
        <v>24</v>
      </c>
      <c r="C63" s="230">
        <v>96</v>
      </c>
      <c r="D63" s="231"/>
      <c r="E63" t="s" s="229">
        <v>1360</v>
      </c>
      <c r="F63" s="219">
        <v>38</v>
      </c>
      <c r="G63" s="219">
        <v>43.7</v>
      </c>
      <c r="H63" s="177"/>
      <c r="I63" s="86"/>
      <c r="J63" s="226"/>
      <c r="K63" s="227"/>
      <c r="L63" s="228"/>
    </row>
    <row r="64" ht="62.65" customHeight="1">
      <c r="A64" t="s" s="217">
        <v>1361</v>
      </c>
      <c r="B64" s="218">
        <v>4</v>
      </c>
      <c r="C64" s="218">
        <v>46</v>
      </c>
      <c r="D64" s="177"/>
      <c r="E64" t="s" s="217">
        <v>1362</v>
      </c>
      <c r="F64" s="219">
        <v>417.88</v>
      </c>
      <c r="G64" s="219">
        <v>480.562</v>
      </c>
      <c r="H64" s="177"/>
      <c r="I64" s="86"/>
      <c r="J64" s="226"/>
      <c r="K64" s="227"/>
      <c r="L64" s="228"/>
    </row>
    <row r="65" ht="62.65" customHeight="1">
      <c r="A65" t="s" s="229">
        <v>1363</v>
      </c>
      <c r="B65" s="230">
        <v>5</v>
      </c>
      <c r="C65" s="230">
        <v>3</v>
      </c>
      <c r="D65" s="231"/>
      <c r="E65" t="s" s="229">
        <v>1364</v>
      </c>
      <c r="F65" s="219">
        <v>1800</v>
      </c>
      <c r="G65" s="219">
        <v>2070</v>
      </c>
      <c r="H65" s="177"/>
      <c r="I65" s="86"/>
      <c r="J65" s="226"/>
      <c r="K65" s="227"/>
      <c r="L65" s="228"/>
    </row>
    <row r="66" ht="62.65" customHeight="1">
      <c r="A66" t="s" s="217">
        <v>1365</v>
      </c>
      <c r="B66" s="177"/>
      <c r="C66" s="177"/>
      <c r="D66" s="177"/>
      <c r="E66" t="s" s="217">
        <v>1366</v>
      </c>
      <c r="F66" s="219">
        <v>108</v>
      </c>
      <c r="G66" s="219">
        <v>124.2</v>
      </c>
      <c r="H66" s="177"/>
      <c r="I66" s="86"/>
      <c r="J66" s="226"/>
      <c r="K66" s="227"/>
      <c r="L66" s="228"/>
    </row>
    <row r="67" ht="62.65" customHeight="1">
      <c r="A67" t="s" s="217">
        <v>1367</v>
      </c>
      <c r="B67" s="49">
        <v>60</v>
      </c>
      <c r="C67" s="49">
        <v>360</v>
      </c>
      <c r="D67" s="232"/>
      <c r="E67" t="s" s="217">
        <v>1368</v>
      </c>
      <c r="F67" s="233">
        <v>43</v>
      </c>
      <c r="G67" s="233">
        <v>49.45</v>
      </c>
      <c r="H67" s="177"/>
      <c r="I67" s="86"/>
      <c r="J67" s="226"/>
      <c r="K67" s="227"/>
      <c r="L67" s="228"/>
    </row>
    <row r="68" ht="62.65" customHeight="1">
      <c r="A68" t="s" s="217">
        <v>1369</v>
      </c>
      <c r="B68" s="218">
        <v>40</v>
      </c>
      <c r="C68" s="218">
        <v>240</v>
      </c>
      <c r="D68" s="177"/>
      <c r="E68" t="s" s="217">
        <v>1370</v>
      </c>
      <c r="F68" s="219">
        <v>80</v>
      </c>
      <c r="G68" s="219">
        <v>92</v>
      </c>
      <c r="H68" s="177"/>
      <c r="I68" s="86"/>
      <c r="J68" s="226"/>
      <c r="K68" s="227"/>
      <c r="L68" s="228"/>
    </row>
    <row r="69" ht="62.65" customHeight="1">
      <c r="A69" t="s" s="217">
        <v>1365</v>
      </c>
      <c r="B69" t="s" s="217">
        <v>1371</v>
      </c>
      <c r="C69" s="218">
        <v>30</v>
      </c>
      <c r="D69" s="177"/>
      <c r="E69" t="s" s="217">
        <v>1366</v>
      </c>
      <c r="F69" s="219">
        <v>108</v>
      </c>
      <c r="G69" s="219">
        <v>124.2</v>
      </c>
      <c r="H69" s="177"/>
      <c r="I69" s="86"/>
      <c r="J69" s="226"/>
      <c r="K69" s="227"/>
      <c r="L69" s="228"/>
    </row>
    <row r="70" ht="62.65" customHeight="1">
      <c r="A70" t="s" s="217">
        <v>1372</v>
      </c>
      <c r="B70" s="218">
        <v>80</v>
      </c>
      <c r="C70" s="218">
        <v>160</v>
      </c>
      <c r="D70" s="177"/>
      <c r="E70" t="s" s="217">
        <v>1373</v>
      </c>
      <c r="F70" s="219">
        <v>30</v>
      </c>
      <c r="G70" s="219">
        <v>34.5</v>
      </c>
      <c r="H70" s="177"/>
      <c r="I70" s="86"/>
      <c r="J70" s="226"/>
      <c r="K70" s="227"/>
      <c r="L70" s="228"/>
    </row>
    <row r="71" ht="62.65" customHeight="1">
      <c r="A71" t="s" s="229">
        <v>1374</v>
      </c>
      <c r="B71" s="230">
        <v>45</v>
      </c>
      <c r="C71" s="230">
        <v>201</v>
      </c>
      <c r="D71" s="231"/>
      <c r="E71" t="s" s="229">
        <v>1375</v>
      </c>
      <c r="F71" s="219">
        <v>30</v>
      </c>
      <c r="G71" s="219">
        <v>34.5</v>
      </c>
      <c r="H71" s="177"/>
      <c r="I71" s="86"/>
      <c r="J71" s="226"/>
      <c r="K71" s="227"/>
      <c r="L71" s="228"/>
    </row>
    <row r="72" ht="62.65" customHeight="1">
      <c r="A72" t="s" s="229">
        <v>1376</v>
      </c>
      <c r="B72" s="230">
        <v>25</v>
      </c>
      <c r="C72" s="230">
        <v>100</v>
      </c>
      <c r="D72" s="231"/>
      <c r="E72" t="s" s="229">
        <v>1377</v>
      </c>
      <c r="F72" s="219">
        <v>10.8</v>
      </c>
      <c r="G72" s="219">
        <v>12.42</v>
      </c>
      <c r="H72" s="177"/>
      <c r="I72" s="86"/>
      <c r="J72" s="226"/>
      <c r="K72" s="227"/>
      <c r="L72" s="228"/>
    </row>
    <row r="73" ht="62.65" customHeight="1">
      <c r="A73" t="s" s="229">
        <v>1378</v>
      </c>
      <c r="B73" s="230">
        <v>200</v>
      </c>
      <c r="C73" s="230">
        <v>400</v>
      </c>
      <c r="D73" s="231"/>
      <c r="E73" t="s" s="229">
        <v>1379</v>
      </c>
      <c r="F73" s="219">
        <v>5</v>
      </c>
      <c r="G73" s="219">
        <v>5.75</v>
      </c>
      <c r="H73" s="177"/>
      <c r="I73" s="86"/>
      <c r="J73" s="226"/>
      <c r="K73" s="227"/>
      <c r="L73" s="228"/>
    </row>
    <row r="74" ht="62.65" customHeight="1">
      <c r="A74" t="s" s="217">
        <v>1380</v>
      </c>
      <c r="B74" s="218">
        <v>500</v>
      </c>
      <c r="C74" s="218">
        <v>500</v>
      </c>
      <c r="D74" s="177"/>
      <c r="E74" t="s" s="217">
        <v>1381</v>
      </c>
      <c r="F74" s="219">
        <v>1.5</v>
      </c>
      <c r="G74" s="219">
        <v>1.725</v>
      </c>
      <c r="H74" s="177"/>
      <c r="I74" s="86"/>
      <c r="J74" s="226"/>
      <c r="K74" s="227"/>
      <c r="L74" s="228"/>
    </row>
    <row r="75" ht="62.65" customHeight="1">
      <c r="A75" t="s" s="217">
        <v>1382</v>
      </c>
      <c r="B75" s="218">
        <v>30</v>
      </c>
      <c r="C75" s="218">
        <v>29</v>
      </c>
      <c r="D75" s="177"/>
      <c r="E75" t="s" s="217">
        <v>1383</v>
      </c>
      <c r="F75" s="219">
        <v>140</v>
      </c>
      <c r="G75" s="219">
        <v>161</v>
      </c>
      <c r="H75" s="177"/>
      <c r="I75" s="86"/>
      <c r="J75" s="226"/>
      <c r="K75" s="227"/>
      <c r="L75" s="228"/>
    </row>
    <row r="76" ht="62.65" customHeight="1">
      <c r="A76" t="s" s="217">
        <v>1384</v>
      </c>
      <c r="B76" s="218">
        <v>60</v>
      </c>
      <c r="C76" s="218">
        <v>120</v>
      </c>
      <c r="D76" s="177"/>
      <c r="E76" t="s" s="217">
        <v>1385</v>
      </c>
      <c r="F76" s="219">
        <v>35</v>
      </c>
      <c r="G76" s="219">
        <v>40.25</v>
      </c>
      <c r="H76" s="177"/>
      <c r="I76" s="86"/>
      <c r="J76" s="226"/>
      <c r="K76" s="227"/>
      <c r="L76" s="228"/>
    </row>
    <row r="77" ht="62.65" customHeight="1">
      <c r="A77" t="s" s="217">
        <v>1386</v>
      </c>
      <c r="B77" s="177"/>
      <c r="C77" s="218">
        <v>7</v>
      </c>
      <c r="D77" s="177"/>
      <c r="E77" t="s" s="217">
        <v>1387</v>
      </c>
      <c r="F77" s="219">
        <v>150</v>
      </c>
      <c r="G77" s="219">
        <v>162.165</v>
      </c>
      <c r="H77" s="177"/>
      <c r="I77" s="86"/>
      <c r="J77" s="226"/>
      <c r="K77" s="227"/>
      <c r="L77" s="228"/>
    </row>
    <row r="78" ht="62.65" customHeight="1">
      <c r="A78" t="s" s="217">
        <v>1388</v>
      </c>
      <c r="B78" s="218">
        <v>50</v>
      </c>
      <c r="C78" s="218">
        <v>50</v>
      </c>
      <c r="D78" s="177"/>
      <c r="E78" t="s" s="217">
        <v>1389</v>
      </c>
      <c r="F78" s="219">
        <v>15</v>
      </c>
      <c r="G78" s="219">
        <v>17.25</v>
      </c>
      <c r="H78" s="177"/>
      <c r="I78" s="86"/>
      <c r="J78" s="226"/>
      <c r="K78" s="227"/>
      <c r="L78" s="228"/>
    </row>
    <row r="79" ht="62.65" customHeight="1">
      <c r="A79" t="s" s="217">
        <v>1390</v>
      </c>
      <c r="B79" s="218">
        <v>10</v>
      </c>
      <c r="C79" s="218">
        <v>510</v>
      </c>
      <c r="D79" s="177"/>
      <c r="E79" t="s" s="217">
        <v>1391</v>
      </c>
      <c r="F79" s="219">
        <v>4.5</v>
      </c>
      <c r="G79" s="219">
        <v>4.8185</v>
      </c>
      <c r="H79" s="177"/>
      <c r="I79" s="86"/>
      <c r="J79" s="226"/>
      <c r="K79" s="227"/>
      <c r="L79" s="228"/>
    </row>
    <row r="80" ht="62.65" customHeight="1">
      <c r="A80" t="s" s="217">
        <v>1115</v>
      </c>
      <c r="B80" s="218">
        <v>20</v>
      </c>
      <c r="C80" s="218">
        <v>40</v>
      </c>
      <c r="D80" s="177"/>
      <c r="E80" t="s" s="217">
        <v>1392</v>
      </c>
      <c r="F80" s="219">
        <v>17.84</v>
      </c>
      <c r="G80" s="219">
        <v>20.516</v>
      </c>
      <c r="H80" s="177"/>
      <c r="I80" s="86"/>
      <c r="J80" s="226"/>
      <c r="K80" s="227"/>
      <c r="L80" s="228"/>
    </row>
    <row r="81" ht="62.65" customHeight="1">
      <c r="A81" t="s" s="217">
        <v>1393</v>
      </c>
      <c r="B81" s="218">
        <v>200</v>
      </c>
      <c r="C81" s="218">
        <v>121</v>
      </c>
      <c r="D81" s="177"/>
      <c r="E81" t="s" s="217">
        <v>1394</v>
      </c>
      <c r="F81" s="219">
        <v>12.6</v>
      </c>
      <c r="G81" s="219">
        <v>14.49</v>
      </c>
      <c r="H81" s="177"/>
      <c r="I81" s="86"/>
      <c r="J81" s="226"/>
      <c r="K81" s="227"/>
      <c r="L81" s="228"/>
    </row>
    <row r="82" ht="62.65" customHeight="1">
      <c r="A82" t="s" s="217">
        <v>1395</v>
      </c>
      <c r="B82" s="218">
        <v>50</v>
      </c>
      <c r="C82" s="218">
        <v>53</v>
      </c>
      <c r="D82" s="177"/>
      <c r="E82" t="s" s="217">
        <v>1396</v>
      </c>
      <c r="F82" s="219">
        <v>65</v>
      </c>
      <c r="G82" s="219">
        <v>74.75</v>
      </c>
      <c r="H82" s="177"/>
      <c r="I82" s="86"/>
      <c r="J82" s="226"/>
      <c r="K82" s="227"/>
      <c r="L82" s="228"/>
    </row>
    <row r="83" ht="62.65" customHeight="1">
      <c r="A83" t="s" s="217">
        <v>1397</v>
      </c>
      <c r="B83" s="218">
        <v>480</v>
      </c>
      <c r="C83" s="218">
        <v>480</v>
      </c>
      <c r="D83" s="177"/>
      <c r="E83" t="s" s="217">
        <v>1398</v>
      </c>
      <c r="F83" s="219">
        <v>4</v>
      </c>
      <c r="G83" s="219">
        <v>4.6</v>
      </c>
      <c r="H83" s="177"/>
      <c r="I83" s="86"/>
      <c r="J83" s="226"/>
      <c r="K83" s="227"/>
      <c r="L83" s="228"/>
    </row>
    <row r="84" ht="62.65" customHeight="1">
      <c r="A84" t="s" s="217">
        <v>1399</v>
      </c>
      <c r="B84" s="218">
        <v>30</v>
      </c>
      <c r="C84" s="218">
        <v>30</v>
      </c>
      <c r="D84" s="177"/>
      <c r="E84" t="s" s="217">
        <v>1400</v>
      </c>
      <c r="F84" s="219">
        <v>35</v>
      </c>
      <c r="G84" s="219">
        <v>40.25</v>
      </c>
      <c r="H84" s="177"/>
      <c r="I84" s="86"/>
      <c r="J84" s="226"/>
      <c r="K84" s="227"/>
      <c r="L84" s="228"/>
    </row>
    <row r="85" ht="62.65" customHeight="1">
      <c r="A85" t="s" s="196">
        <v>1401</v>
      </c>
      <c r="B85" s="209">
        <v>25</v>
      </c>
      <c r="C85" s="209">
        <v>50</v>
      </c>
      <c r="D85" s="210"/>
      <c r="E85" t="s" s="196">
        <v>1083</v>
      </c>
      <c r="F85" s="211">
        <v>8.119999999999999</v>
      </c>
      <c r="G85" s="211">
        <v>9.337999999999999</v>
      </c>
      <c r="H85" s="193"/>
      <c r="I85" s="188"/>
      <c r="J85" s="234"/>
      <c r="K85" s="235"/>
      <c r="L85" s="235"/>
    </row>
    <row r="86" ht="62.65" customHeight="1">
      <c r="A86" t="s" s="196">
        <v>1402</v>
      </c>
      <c r="B86" s="209">
        <v>20</v>
      </c>
      <c r="C86" s="209">
        <v>80</v>
      </c>
      <c r="D86" s="210"/>
      <c r="E86" t="s" s="196">
        <v>1403</v>
      </c>
      <c r="F86" s="211">
        <v>18.71</v>
      </c>
      <c r="G86" s="211">
        <v>21.5165</v>
      </c>
      <c r="H86" s="193"/>
      <c r="I86" s="188"/>
      <c r="J86" s="194"/>
      <c r="K86" s="10"/>
      <c r="L86" s="10"/>
    </row>
    <row r="87" ht="62.65" customHeight="1">
      <c r="A87" t="s" s="196">
        <v>1165</v>
      </c>
      <c r="B87" s="209">
        <v>30</v>
      </c>
      <c r="C87" s="209">
        <v>120</v>
      </c>
      <c r="D87" s="210"/>
      <c r="E87" t="s" s="196">
        <v>1166</v>
      </c>
      <c r="F87" s="211">
        <v>22.08</v>
      </c>
      <c r="G87" s="211">
        <v>25.392</v>
      </c>
      <c r="H87" s="193"/>
      <c r="I87" s="188"/>
      <c r="J87" s="194"/>
      <c r="K87" s="10"/>
      <c r="L87" s="10"/>
    </row>
    <row r="88" ht="62.65" customHeight="1">
      <c r="A88" t="s" s="196">
        <v>1167</v>
      </c>
      <c r="B88" s="209">
        <v>30</v>
      </c>
      <c r="C88" s="209">
        <v>30</v>
      </c>
      <c r="D88" s="210"/>
      <c r="E88" t="s" s="196">
        <v>1168</v>
      </c>
      <c r="F88" s="211">
        <v>24.93</v>
      </c>
      <c r="G88" s="211">
        <v>28.6695</v>
      </c>
      <c r="H88" s="193"/>
      <c r="I88" s="188"/>
      <c r="J88" s="194"/>
      <c r="K88" s="10"/>
      <c r="L88" s="10"/>
    </row>
    <row r="89" ht="62.65" customHeight="1">
      <c r="A89" t="s" s="196">
        <v>1404</v>
      </c>
      <c r="B89" s="209">
        <v>5</v>
      </c>
      <c r="C89" s="209">
        <v>70</v>
      </c>
      <c r="D89" s="210"/>
      <c r="E89" t="s" s="196">
        <v>1405</v>
      </c>
      <c r="F89" s="211">
        <v>275</v>
      </c>
      <c r="G89" s="211">
        <v>316.25</v>
      </c>
      <c r="H89" s="193"/>
      <c r="I89" s="188"/>
      <c r="J89" s="194"/>
      <c r="K89" s="10"/>
      <c r="L89" s="10"/>
    </row>
    <row r="90" ht="62.65" customHeight="1">
      <c r="A90" t="s" s="196">
        <v>1406</v>
      </c>
      <c r="B90" s="209">
        <v>7</v>
      </c>
      <c r="C90" s="209">
        <v>44</v>
      </c>
      <c r="D90" s="210"/>
      <c r="E90" t="s" s="196">
        <v>1407</v>
      </c>
      <c r="F90" s="211">
        <v>324.59</v>
      </c>
      <c r="G90" s="211">
        <v>373.2785</v>
      </c>
      <c r="H90" s="193"/>
      <c r="I90" s="188"/>
      <c r="J90" s="194"/>
      <c r="K90" s="10"/>
      <c r="L90" s="10"/>
    </row>
    <row r="91" ht="62.65" customHeight="1">
      <c r="A91" t="s" s="196">
        <v>1408</v>
      </c>
      <c r="B91" s="209">
        <v>100</v>
      </c>
      <c r="C91" s="209">
        <v>299</v>
      </c>
      <c r="D91" s="210"/>
      <c r="E91" t="s" s="196">
        <v>1409</v>
      </c>
      <c r="F91" s="211">
        <v>39.99</v>
      </c>
      <c r="G91" s="211">
        <v>45.9885</v>
      </c>
      <c r="H91" s="193"/>
      <c r="I91" s="188"/>
      <c r="J91" s="194"/>
      <c r="K91" s="10"/>
      <c r="L91" s="10"/>
    </row>
    <row r="92" ht="62.65" customHeight="1">
      <c r="A92" t="s" s="196">
        <v>1410</v>
      </c>
      <c r="B92" s="209">
        <v>60</v>
      </c>
      <c r="C92" s="209">
        <v>190</v>
      </c>
      <c r="D92" s="210"/>
      <c r="E92" t="s" s="196">
        <v>1411</v>
      </c>
      <c r="F92" s="211">
        <v>45</v>
      </c>
      <c r="G92" s="211">
        <v>51.75</v>
      </c>
      <c r="H92" s="193"/>
      <c r="I92" s="188"/>
      <c r="J92" s="194"/>
      <c r="K92" s="10"/>
      <c r="L92" s="10"/>
    </row>
    <row r="93" ht="62.65" customHeight="1">
      <c r="A93" t="s" s="196">
        <v>908</v>
      </c>
      <c r="B93" s="209">
        <v>72</v>
      </c>
      <c r="C93" s="209">
        <v>116</v>
      </c>
      <c r="D93" s="210"/>
      <c r="E93" t="s" s="196">
        <v>907</v>
      </c>
      <c r="F93" s="211">
        <v>12</v>
      </c>
      <c r="G93" s="211">
        <v>13.8</v>
      </c>
      <c r="H93" s="193"/>
      <c r="I93" s="188"/>
      <c r="J93" s="236"/>
      <c r="K93" s="237"/>
      <c r="L93" s="237"/>
    </row>
    <row r="94" ht="62.65" customHeight="1">
      <c r="A94" t="s" s="217">
        <v>1412</v>
      </c>
      <c r="B94" s="218">
        <v>40</v>
      </c>
      <c r="C94" s="218">
        <v>19</v>
      </c>
      <c r="D94" s="177"/>
      <c r="E94" t="s" s="217">
        <v>1413</v>
      </c>
      <c r="F94" s="219">
        <v>25.78</v>
      </c>
      <c r="G94" s="219">
        <v>29.647</v>
      </c>
      <c r="H94" s="177"/>
      <c r="I94" s="86"/>
      <c r="J94" s="226"/>
      <c r="K94" s="227"/>
      <c r="L94" s="228"/>
    </row>
    <row r="95" ht="62.65" customHeight="1">
      <c r="A95" t="s" s="217">
        <v>1098</v>
      </c>
      <c r="B95" s="218">
        <v>30</v>
      </c>
      <c r="C95" s="218">
        <v>300</v>
      </c>
      <c r="D95" s="177"/>
      <c r="E95" t="s" s="217">
        <v>1099</v>
      </c>
      <c r="F95" s="219">
        <v>17.68</v>
      </c>
      <c r="G95" s="219">
        <v>20.332</v>
      </c>
      <c r="H95" s="177"/>
      <c r="I95" s="86"/>
      <c r="J95" s="226"/>
      <c r="K95" s="227"/>
      <c r="L95" s="228"/>
    </row>
    <row r="96" ht="62.65" customHeight="1">
      <c r="A96" t="s" s="217">
        <v>1414</v>
      </c>
      <c r="B96" s="218">
        <v>10</v>
      </c>
      <c r="C96" s="218">
        <v>168</v>
      </c>
      <c r="D96" s="177"/>
      <c r="E96" t="s" s="217">
        <v>1415</v>
      </c>
      <c r="F96" s="219">
        <v>60</v>
      </c>
      <c r="G96" s="219">
        <v>69</v>
      </c>
      <c r="H96" s="177"/>
      <c r="I96" s="86"/>
      <c r="J96" s="226"/>
      <c r="K96" s="227"/>
      <c r="L96" s="228"/>
    </row>
    <row r="97" ht="62.65" customHeight="1">
      <c r="A97" t="s" s="217">
        <v>1416</v>
      </c>
      <c r="B97" s="218">
        <v>30</v>
      </c>
      <c r="C97" s="218">
        <v>960</v>
      </c>
      <c r="D97" s="177"/>
      <c r="E97" t="s" s="217">
        <v>1349</v>
      </c>
      <c r="F97" s="219">
        <v>55</v>
      </c>
      <c r="G97" s="219">
        <v>63.25</v>
      </c>
      <c r="H97" s="177"/>
      <c r="I97" s="86"/>
      <c r="J97" s="226"/>
      <c r="K97" s="227"/>
      <c r="L97" s="228"/>
    </row>
    <row r="98" ht="62.65" customHeight="1">
      <c r="A98" t="s" s="217">
        <v>1417</v>
      </c>
      <c r="B98" s="218">
        <v>50</v>
      </c>
      <c r="C98" s="218">
        <v>1200</v>
      </c>
      <c r="D98" s="177"/>
      <c r="E98" t="s" s="217">
        <v>1418</v>
      </c>
      <c r="F98" s="219">
        <v>13.6</v>
      </c>
      <c r="G98" s="219">
        <v>15.64</v>
      </c>
      <c r="H98" s="177"/>
      <c r="I98" s="86"/>
      <c r="J98" s="226"/>
      <c r="K98" s="227"/>
      <c r="L98" s="228"/>
    </row>
    <row r="99" ht="62.65" customHeight="1">
      <c r="A99" t="s" s="217">
        <v>1132</v>
      </c>
      <c r="B99" s="218">
        <v>20</v>
      </c>
      <c r="C99" s="218">
        <v>60</v>
      </c>
      <c r="D99" s="177"/>
      <c r="E99" t="s" s="217">
        <v>1095</v>
      </c>
      <c r="F99" s="219">
        <v>37.44</v>
      </c>
      <c r="G99" s="219">
        <v>43.056</v>
      </c>
      <c r="H99" s="177"/>
      <c r="I99" s="86"/>
      <c r="J99" s="226"/>
      <c r="K99" s="227"/>
      <c r="L99" s="228"/>
    </row>
    <row r="100" ht="62.65" customHeight="1">
      <c r="A100" t="s" s="229">
        <v>1419</v>
      </c>
      <c r="B100" s="230">
        <v>20</v>
      </c>
      <c r="C100" s="230">
        <v>40</v>
      </c>
      <c r="D100" s="231"/>
      <c r="E100" t="s" s="229">
        <v>1420</v>
      </c>
      <c r="F100" s="219">
        <v>45</v>
      </c>
      <c r="G100" s="219">
        <v>51.75</v>
      </c>
      <c r="H100" s="177"/>
      <c r="I100" s="86"/>
      <c r="J100" s="226"/>
      <c r="K100" s="227"/>
      <c r="L100" s="228"/>
    </row>
    <row r="101" ht="62.65" customHeight="1">
      <c r="A101" t="s" s="229">
        <v>1421</v>
      </c>
      <c r="B101" s="230">
        <v>100</v>
      </c>
      <c r="C101" s="230">
        <v>100</v>
      </c>
      <c r="D101" s="231"/>
      <c r="E101" t="s" s="229">
        <v>1422</v>
      </c>
      <c r="F101" s="219">
        <v>18</v>
      </c>
      <c r="G101" s="219">
        <v>20.7</v>
      </c>
      <c r="H101" s="177"/>
      <c r="I101" s="86"/>
      <c r="J101" s="226"/>
      <c r="K101" s="227"/>
      <c r="L101" s="228"/>
    </row>
    <row r="102" ht="62.65" customHeight="1">
      <c r="A102" t="s" s="217">
        <v>1423</v>
      </c>
      <c r="B102" s="218">
        <v>960</v>
      </c>
      <c r="C102" s="218">
        <v>7680</v>
      </c>
      <c r="D102" s="177"/>
      <c r="E102" t="s" s="217">
        <v>1424</v>
      </c>
      <c r="F102" s="219">
        <v>4</v>
      </c>
      <c r="G102" s="219">
        <v>4.6</v>
      </c>
      <c r="H102" s="177"/>
      <c r="I102" s="86"/>
      <c r="J102" s="226"/>
      <c r="K102" s="227"/>
      <c r="L102" s="228"/>
    </row>
    <row r="103" ht="62.65" customHeight="1">
      <c r="A103" t="s" s="217">
        <v>1425</v>
      </c>
      <c r="B103" s="218">
        <v>480</v>
      </c>
      <c r="C103" s="218">
        <v>480</v>
      </c>
      <c r="D103" s="177"/>
      <c r="E103" t="s" s="217">
        <v>1426</v>
      </c>
      <c r="F103" s="219">
        <v>4</v>
      </c>
      <c r="G103" s="219">
        <v>4.6</v>
      </c>
      <c r="H103" s="177"/>
      <c r="I103" s="86"/>
      <c r="J103" s="226"/>
      <c r="K103" s="227"/>
      <c r="L103" s="228"/>
    </row>
    <row r="104" ht="62.65" customHeight="1">
      <c r="A104" t="s" s="217">
        <v>1427</v>
      </c>
      <c r="B104" s="218">
        <v>11</v>
      </c>
      <c r="C104" s="218">
        <v>11</v>
      </c>
      <c r="D104" s="177"/>
      <c r="E104" t="s" s="217">
        <v>1428</v>
      </c>
      <c r="F104" s="219">
        <v>120</v>
      </c>
      <c r="G104" s="219">
        <v>129.732</v>
      </c>
      <c r="H104" s="177"/>
      <c r="I104" s="86"/>
      <c r="J104" s="226"/>
      <c r="K104" s="227"/>
      <c r="L104" s="228"/>
    </row>
    <row r="105" ht="62.65" customHeight="1">
      <c r="A105" t="s" s="217">
        <v>1429</v>
      </c>
      <c r="B105" s="218">
        <v>2</v>
      </c>
      <c r="C105" s="218">
        <v>2</v>
      </c>
      <c r="D105" s="177"/>
      <c r="E105" t="s" s="217">
        <v>1430</v>
      </c>
      <c r="F105" s="219">
        <v>364.44</v>
      </c>
      <c r="G105" s="219">
        <v>419.106</v>
      </c>
      <c r="H105" s="177"/>
      <c r="I105" s="86"/>
      <c r="J105" s="226"/>
      <c r="K105" s="227"/>
      <c r="L105" s="228"/>
    </row>
    <row r="106" ht="62.65" customHeight="1">
      <c r="A106" t="s" s="217">
        <v>1431</v>
      </c>
      <c r="B106" s="218">
        <v>20</v>
      </c>
      <c r="C106" s="218">
        <v>20</v>
      </c>
      <c r="D106" s="177"/>
      <c r="E106" t="s" s="217">
        <v>1432</v>
      </c>
      <c r="F106" s="219">
        <v>340</v>
      </c>
      <c r="G106" s="219">
        <v>391</v>
      </c>
      <c r="H106" s="177"/>
      <c r="I106" s="86"/>
      <c r="J106" s="226"/>
      <c r="K106" s="227"/>
      <c r="L106" s="228"/>
    </row>
    <row r="107" ht="62.65" customHeight="1">
      <c r="A107" t="s" s="229">
        <v>554</v>
      </c>
      <c r="B107" s="230">
        <v>100</v>
      </c>
      <c r="C107" s="230">
        <v>100</v>
      </c>
      <c r="D107" s="231"/>
      <c r="E107" t="s" s="229">
        <v>1433</v>
      </c>
      <c r="F107" s="219">
        <v>22.4</v>
      </c>
      <c r="G107" s="219">
        <v>25.76</v>
      </c>
      <c r="H107" s="177"/>
      <c r="I107" s="86"/>
      <c r="J107" s="226"/>
      <c r="K107" s="227"/>
      <c r="L107" s="228"/>
    </row>
    <row r="108" ht="62.65" customHeight="1">
      <c r="A108" t="s" s="217">
        <v>1434</v>
      </c>
      <c r="B108" s="218">
        <v>3000</v>
      </c>
      <c r="C108" s="218">
        <v>100</v>
      </c>
      <c r="D108" s="177"/>
      <c r="E108" t="s" s="217">
        <v>1435</v>
      </c>
      <c r="F108" s="219">
        <v>1.22</v>
      </c>
      <c r="G108" s="219">
        <v>1.403</v>
      </c>
      <c r="H108" s="177"/>
      <c r="I108" s="86"/>
      <c r="J108" s="226"/>
      <c r="K108" s="227"/>
      <c r="L108" s="228"/>
    </row>
    <row r="109" ht="62.65" customHeight="1">
      <c r="A109" t="s" s="217">
        <v>1171</v>
      </c>
      <c r="B109" s="218">
        <v>10</v>
      </c>
      <c r="C109" s="218">
        <v>20</v>
      </c>
      <c r="D109" s="177"/>
      <c r="E109" t="s" s="217">
        <v>1436</v>
      </c>
      <c r="F109" s="219">
        <v>120</v>
      </c>
      <c r="G109" s="219">
        <v>138</v>
      </c>
      <c r="H109" s="177"/>
      <c r="I109" s="86"/>
      <c r="J109" s="226"/>
      <c r="K109" s="227"/>
      <c r="L109" s="228"/>
    </row>
    <row r="110" ht="62.65" customHeight="1">
      <c r="A110" t="s" s="217">
        <v>1437</v>
      </c>
      <c r="B110" s="218">
        <v>100</v>
      </c>
      <c r="C110" s="218">
        <v>75</v>
      </c>
      <c r="D110" s="177"/>
      <c r="E110" t="s" s="217">
        <v>1438</v>
      </c>
      <c r="F110" s="219">
        <v>39.99</v>
      </c>
      <c r="G110" s="219">
        <v>45.9885</v>
      </c>
      <c r="H110" s="177"/>
      <c r="I110" s="86"/>
      <c r="J110" s="226"/>
      <c r="K110" s="227"/>
      <c r="L110" s="228"/>
    </row>
    <row r="111" ht="62.65" customHeight="1">
      <c r="A111" t="s" s="217">
        <v>1439</v>
      </c>
      <c r="B111" s="218">
        <v>50</v>
      </c>
      <c r="C111" s="218">
        <v>24</v>
      </c>
      <c r="D111" s="177"/>
      <c r="E111" t="s" s="217">
        <v>1440</v>
      </c>
      <c r="F111" s="219">
        <v>15</v>
      </c>
      <c r="G111" s="219">
        <v>17.25</v>
      </c>
      <c r="H111" s="177"/>
      <c r="I111" s="86"/>
      <c r="J111" s="226"/>
      <c r="K111" s="227"/>
      <c r="L111" s="228"/>
    </row>
    <row r="112" ht="62.65" customHeight="1">
      <c r="A112" t="s" s="217">
        <v>1441</v>
      </c>
      <c r="B112" s="218">
        <v>24</v>
      </c>
      <c r="C112" s="218">
        <v>4</v>
      </c>
      <c r="D112" s="177"/>
      <c r="E112" t="s" s="217">
        <v>1442</v>
      </c>
      <c r="F112" s="219">
        <v>20</v>
      </c>
      <c r="G112" s="219">
        <v>23</v>
      </c>
      <c r="H112" s="177"/>
      <c r="I112" s="86"/>
      <c r="J112" s="226"/>
      <c r="K112" s="227"/>
      <c r="L112" s="228"/>
    </row>
    <row r="113" ht="62.65" customHeight="1">
      <c r="A113" t="s" s="229">
        <v>1443</v>
      </c>
      <c r="B113" s="230">
        <v>300</v>
      </c>
      <c r="C113" s="231"/>
      <c r="D113" s="231"/>
      <c r="E113" t="s" s="229">
        <v>1444</v>
      </c>
      <c r="F113" s="219">
        <v>7</v>
      </c>
      <c r="G113" s="219">
        <v>8.050000000000001</v>
      </c>
      <c r="H113" s="177"/>
      <c r="I113" s="86"/>
      <c r="J113" s="226"/>
      <c r="K113" s="227"/>
      <c r="L113" s="228"/>
    </row>
    <row r="114" ht="62.65" customHeight="1">
      <c r="A114" t="s" s="217">
        <v>1445</v>
      </c>
      <c r="B114" s="218">
        <v>50</v>
      </c>
      <c r="C114" s="218">
        <v>50</v>
      </c>
      <c r="D114" s="177"/>
      <c r="E114" t="s" s="217">
        <v>1446</v>
      </c>
      <c r="F114" s="219">
        <v>32.07</v>
      </c>
      <c r="G114" s="219">
        <v>36.8805</v>
      </c>
      <c r="H114" s="177"/>
      <c r="I114" s="86"/>
      <c r="J114" s="226"/>
      <c r="K114" s="227"/>
      <c r="L114" s="228"/>
    </row>
    <row r="115" ht="62.65" customHeight="1">
      <c r="A115" t="s" s="217">
        <v>1447</v>
      </c>
      <c r="B115" s="218">
        <v>100</v>
      </c>
      <c r="C115" s="218">
        <v>120</v>
      </c>
      <c r="D115" s="177"/>
      <c r="E115" t="s" s="217">
        <v>1448</v>
      </c>
      <c r="F115" s="219">
        <v>11</v>
      </c>
      <c r="G115" s="219">
        <v>12.65</v>
      </c>
      <c r="H115" s="177"/>
      <c r="I115" s="86"/>
      <c r="J115" s="226"/>
      <c r="K115" s="227"/>
      <c r="L115" s="228"/>
    </row>
    <row r="116" ht="62.65" customHeight="1">
      <c r="A116" t="s" s="229">
        <v>1449</v>
      </c>
      <c r="B116" s="230">
        <v>40</v>
      </c>
      <c r="C116" s="230">
        <v>120</v>
      </c>
      <c r="D116" s="231"/>
      <c r="E116" t="s" s="229">
        <v>1450</v>
      </c>
      <c r="F116" s="219">
        <v>20</v>
      </c>
      <c r="G116" s="219">
        <v>23</v>
      </c>
      <c r="H116" s="177"/>
      <c r="I116" s="86"/>
      <c r="J116" s="226"/>
      <c r="K116" s="227"/>
      <c r="L116" s="228"/>
    </row>
    <row r="117" ht="62.65" customHeight="1">
      <c r="A117" t="s" s="217">
        <v>1451</v>
      </c>
      <c r="B117" s="218">
        <v>20</v>
      </c>
      <c r="C117" s="218">
        <v>20</v>
      </c>
      <c r="D117" s="177"/>
      <c r="E117" t="s" s="217">
        <v>1452</v>
      </c>
      <c r="F117" s="219">
        <v>340</v>
      </c>
      <c r="G117" s="219">
        <v>391</v>
      </c>
      <c r="H117" s="177"/>
      <c r="I117" s="86"/>
      <c r="J117" s="226"/>
      <c r="K117" s="227"/>
      <c r="L117" s="228"/>
    </row>
    <row r="118" ht="62.65" customHeight="1">
      <c r="A118" t="s" s="217">
        <v>1453</v>
      </c>
      <c r="B118" s="218">
        <v>50</v>
      </c>
      <c r="C118" s="218">
        <v>1488</v>
      </c>
      <c r="D118" s="177"/>
      <c r="E118" t="s" s="217">
        <v>1454</v>
      </c>
      <c r="F118" s="219">
        <v>21.62</v>
      </c>
      <c r="G118" s="219">
        <v>24.863</v>
      </c>
      <c r="H118" s="177"/>
      <c r="I118" s="86"/>
      <c r="J118" s="226"/>
      <c r="K118" s="227"/>
      <c r="L118" s="228"/>
    </row>
    <row r="119" ht="62.65" customHeight="1">
      <c r="A119" t="s" s="217">
        <v>1455</v>
      </c>
      <c r="B119" s="218">
        <v>10</v>
      </c>
      <c r="C119" s="218">
        <v>90</v>
      </c>
      <c r="D119" s="177"/>
      <c r="E119" t="s" s="217">
        <v>1456</v>
      </c>
      <c r="F119" s="219">
        <v>58.49</v>
      </c>
      <c r="G119" s="219">
        <v>67.26349999999999</v>
      </c>
      <c r="H119" s="177"/>
      <c r="I119" s="86"/>
      <c r="J119" s="226"/>
      <c r="K119" s="227"/>
      <c r="L119" s="228"/>
    </row>
    <row r="120" ht="62.65" customHeight="1">
      <c r="A120" t="s" s="217">
        <v>1457</v>
      </c>
      <c r="B120" s="218">
        <v>21</v>
      </c>
      <c r="C120" s="218">
        <v>63</v>
      </c>
      <c r="D120" s="177"/>
      <c r="E120" t="s" s="217">
        <v>1458</v>
      </c>
      <c r="F120" s="219">
        <v>194.19</v>
      </c>
      <c r="G120" s="219">
        <v>223.3185</v>
      </c>
      <c r="H120" s="177"/>
      <c r="I120" s="86"/>
      <c r="J120" s="226"/>
      <c r="K120" s="227"/>
      <c r="L120" s="228"/>
    </row>
    <row r="121" ht="62.65" customHeight="1">
      <c r="A121" t="s" s="217">
        <v>1459</v>
      </c>
      <c r="B121" s="218">
        <v>100</v>
      </c>
      <c r="C121" s="218">
        <v>12</v>
      </c>
      <c r="D121" s="177"/>
      <c r="E121" t="s" s="217">
        <v>1460</v>
      </c>
      <c r="F121" s="219">
        <v>1127</v>
      </c>
      <c r="G121" s="219">
        <v>1296.05</v>
      </c>
      <c r="H121" s="177"/>
      <c r="I121" s="86"/>
      <c r="J121" s="226"/>
      <c r="K121" s="227"/>
      <c r="L121" s="228"/>
    </row>
    <row r="122" ht="62.65" customHeight="1">
      <c r="A122" t="s" s="217">
        <v>1461</v>
      </c>
      <c r="B122" s="218">
        <v>1</v>
      </c>
      <c r="C122" s="218">
        <v>1</v>
      </c>
      <c r="D122" s="177"/>
      <c r="E122" t="s" s="217">
        <v>1201</v>
      </c>
      <c r="F122" s="219">
        <v>617.67</v>
      </c>
      <c r="G122" s="219">
        <v>710.3205</v>
      </c>
      <c r="H122" s="177"/>
      <c r="I122" s="86"/>
      <c r="J122" s="226"/>
      <c r="K122" s="227"/>
      <c r="L122" s="228"/>
    </row>
    <row r="123" ht="62.65" customHeight="1">
      <c r="A123" t="s" s="217">
        <v>1462</v>
      </c>
      <c r="B123" s="218">
        <v>1</v>
      </c>
      <c r="C123" s="218">
        <v>1</v>
      </c>
      <c r="D123" s="177"/>
      <c r="E123" t="s" s="217">
        <v>1463</v>
      </c>
      <c r="F123" s="219">
        <v>617.67</v>
      </c>
      <c r="G123" s="219">
        <v>710.3205</v>
      </c>
      <c r="H123" s="177"/>
      <c r="I123" s="86"/>
      <c r="J123" s="226"/>
      <c r="K123" s="227"/>
      <c r="L123" s="228"/>
    </row>
    <row r="124" ht="62.65" customHeight="1">
      <c r="A124" t="s" s="217">
        <v>1464</v>
      </c>
      <c r="B124" s="218">
        <v>100</v>
      </c>
      <c r="C124" s="218">
        <v>74</v>
      </c>
      <c r="D124" s="177"/>
      <c r="E124" t="s" s="217">
        <v>1465</v>
      </c>
      <c r="F124" s="219">
        <v>39.99</v>
      </c>
      <c r="G124" s="219">
        <v>45.9885</v>
      </c>
      <c r="H124" s="177"/>
      <c r="I124" s="86"/>
      <c r="J124" s="226"/>
      <c r="K124" s="227"/>
      <c r="L124" s="228"/>
    </row>
    <row r="125" ht="62.65" customHeight="1">
      <c r="A125" t="s" s="217">
        <v>1466</v>
      </c>
      <c r="B125" s="218">
        <v>20</v>
      </c>
      <c r="C125" s="218">
        <v>20</v>
      </c>
      <c r="D125" s="177"/>
      <c r="E125" t="s" s="217">
        <v>1467</v>
      </c>
      <c r="F125" s="219">
        <v>40</v>
      </c>
      <c r="G125" s="219">
        <v>46</v>
      </c>
      <c r="H125" s="177"/>
      <c r="I125" s="86"/>
      <c r="J125" s="226"/>
      <c r="K125" s="227"/>
      <c r="L125" s="228"/>
    </row>
    <row r="126" ht="62.65" customHeight="1">
      <c r="A126" t="s" s="217">
        <v>1468</v>
      </c>
      <c r="B126" s="218">
        <v>2</v>
      </c>
      <c r="C126" s="218">
        <v>1</v>
      </c>
      <c r="D126" s="177"/>
      <c r="E126" t="s" s="217">
        <v>1469</v>
      </c>
      <c r="F126" s="219">
        <v>700</v>
      </c>
      <c r="G126" s="219">
        <v>805</v>
      </c>
      <c r="H126" s="177"/>
      <c r="I126" s="86"/>
      <c r="J126" s="226"/>
      <c r="K126" s="227"/>
      <c r="L126" s="228"/>
    </row>
    <row r="127" ht="62.65" customHeight="1">
      <c r="A127" t="s" s="217">
        <v>1470</v>
      </c>
      <c r="B127" s="218">
        <v>4</v>
      </c>
      <c r="C127" s="218">
        <v>14</v>
      </c>
      <c r="D127" s="177"/>
      <c r="E127" t="s" s="217">
        <v>1471</v>
      </c>
      <c r="F127" s="219">
        <v>700</v>
      </c>
      <c r="G127" s="219">
        <v>805</v>
      </c>
      <c r="H127" s="177"/>
      <c r="I127" s="86"/>
      <c r="J127" s="226"/>
      <c r="K127" s="227"/>
      <c r="L127" s="228"/>
    </row>
    <row r="128" ht="62.65" customHeight="1">
      <c r="A128" t="s" s="217">
        <v>1472</v>
      </c>
      <c r="B128" s="218">
        <v>2</v>
      </c>
      <c r="C128" s="218">
        <v>14</v>
      </c>
      <c r="D128" s="177"/>
      <c r="E128" t="s" s="217">
        <v>1473</v>
      </c>
      <c r="F128" s="219">
        <v>700</v>
      </c>
      <c r="G128" s="219">
        <v>805</v>
      </c>
      <c r="H128" s="177"/>
      <c r="I128" s="86"/>
      <c r="J128" s="226"/>
      <c r="K128" s="227"/>
      <c r="L128" s="228"/>
    </row>
    <row r="129" ht="62.65" customHeight="1">
      <c r="A129" t="s" s="217">
        <v>1474</v>
      </c>
      <c r="B129" s="218">
        <v>30</v>
      </c>
      <c r="C129" s="218">
        <v>315</v>
      </c>
      <c r="D129" s="177"/>
      <c r="E129" t="s" s="217">
        <v>1475</v>
      </c>
      <c r="F129" s="219">
        <v>29.5</v>
      </c>
      <c r="G129" s="219">
        <v>33.925</v>
      </c>
      <c r="H129" s="177"/>
      <c r="I129" s="86"/>
      <c r="J129" s="226"/>
      <c r="K129" s="227"/>
      <c r="L129" s="228"/>
    </row>
    <row r="130" ht="62.65" customHeight="1">
      <c r="A130" t="s" s="217">
        <v>1476</v>
      </c>
      <c r="B130" s="218">
        <v>1</v>
      </c>
      <c r="C130" s="218">
        <v>80</v>
      </c>
      <c r="D130" s="177"/>
      <c r="E130" t="s" s="217">
        <v>1477</v>
      </c>
      <c r="F130" s="219">
        <v>4.59</v>
      </c>
      <c r="G130" s="219">
        <v>5.2785</v>
      </c>
      <c r="H130" s="177"/>
      <c r="I130" s="86"/>
      <c r="J130" s="226"/>
      <c r="K130" s="227"/>
      <c r="L130" s="228"/>
    </row>
    <row r="131" ht="62.65" customHeight="1">
      <c r="A131" t="s" s="229">
        <v>1478</v>
      </c>
      <c r="B131" s="231"/>
      <c r="C131" s="231"/>
      <c r="D131" s="231"/>
      <c r="E131" t="s" s="229">
        <v>1479</v>
      </c>
      <c r="F131" s="238">
        <v>32</v>
      </c>
      <c r="G131" s="238">
        <v>36.8</v>
      </c>
      <c r="H131" t="s" s="217">
        <v>1480</v>
      </c>
      <c r="I131" s="86"/>
      <c r="J131" s="226"/>
      <c r="K131" s="227"/>
      <c r="L131" s="228"/>
    </row>
    <row r="132" ht="62.65" customHeight="1">
      <c r="A132" t="s" s="217">
        <v>1481</v>
      </c>
      <c r="B132" s="218">
        <v>48</v>
      </c>
      <c r="C132" s="177"/>
      <c r="D132" s="177"/>
      <c r="E132" t="s" s="217">
        <v>1482</v>
      </c>
      <c r="F132" s="219">
        <v>28</v>
      </c>
      <c r="G132" s="219">
        <v>32.2</v>
      </c>
      <c r="H132" t="s" s="217">
        <v>1480</v>
      </c>
      <c r="I132" s="86"/>
      <c r="J132" s="226"/>
      <c r="K132" s="227"/>
      <c r="L132" s="228"/>
    </row>
    <row r="133" ht="62.65" customHeight="1">
      <c r="A133" t="s" s="217">
        <v>1483</v>
      </c>
      <c r="B133" s="218">
        <v>10</v>
      </c>
      <c r="C133" s="177"/>
      <c r="D133" s="177"/>
      <c r="E133" t="s" s="217">
        <v>1484</v>
      </c>
      <c r="F133" s="219">
        <v>120</v>
      </c>
      <c r="G133" s="219">
        <v>138</v>
      </c>
      <c r="H133" s="177"/>
      <c r="I133" s="86"/>
      <c r="J133" s="226"/>
      <c r="K133" s="227"/>
      <c r="L133" s="228"/>
    </row>
    <row r="134" ht="62.65" customHeight="1">
      <c r="A134" t="s" s="229">
        <v>1485</v>
      </c>
      <c r="B134" s="230">
        <v>10</v>
      </c>
      <c r="C134" s="231"/>
      <c r="D134" s="231"/>
      <c r="E134" t="s" s="229">
        <v>1486</v>
      </c>
      <c r="F134" s="238">
        <v>140</v>
      </c>
      <c r="G134" s="238">
        <v>161</v>
      </c>
      <c r="H134" s="177"/>
      <c r="I134" s="86"/>
      <c r="J134" s="226"/>
      <c r="K134" s="227"/>
      <c r="L134" s="228"/>
    </row>
    <row r="135" ht="62.65" customHeight="1">
      <c r="A135" t="s" s="217">
        <v>1487</v>
      </c>
      <c r="B135" s="218">
        <v>400</v>
      </c>
      <c r="C135" s="177"/>
      <c r="D135" s="177"/>
      <c r="E135" t="s" s="217">
        <v>1488</v>
      </c>
      <c r="F135" s="219">
        <v>57.46</v>
      </c>
      <c r="G135" s="219">
        <v>66.07899999999999</v>
      </c>
      <c r="H135" t="s" s="217">
        <v>1489</v>
      </c>
      <c r="I135" s="86"/>
      <c r="J135" s="226"/>
      <c r="K135" s="227"/>
      <c r="L135" s="228"/>
    </row>
    <row r="136" ht="62.65" customHeight="1">
      <c r="A136" t="s" s="217">
        <v>1223</v>
      </c>
      <c r="B136" s="218">
        <v>2000</v>
      </c>
      <c r="C136" s="177"/>
      <c r="D136" s="177"/>
      <c r="E136" t="s" s="217">
        <v>1224</v>
      </c>
      <c r="F136" s="219"/>
      <c r="G136" s="219"/>
      <c r="H136" s="177"/>
      <c r="I136" s="86"/>
      <c r="J136" s="226"/>
      <c r="K136" s="227"/>
      <c r="L136" s="228"/>
    </row>
    <row r="137" ht="62.65" customHeight="1">
      <c r="A137" t="s" s="217">
        <v>1490</v>
      </c>
      <c r="B137" s="218">
        <v>20</v>
      </c>
      <c r="C137" s="177"/>
      <c r="D137" s="177"/>
      <c r="E137" t="s" s="217">
        <v>1491</v>
      </c>
      <c r="F137" s="219">
        <v>28.8</v>
      </c>
      <c r="G137" s="219">
        <v>33.12</v>
      </c>
      <c r="H137" s="177"/>
      <c r="I137" s="86"/>
      <c r="J137" s="226"/>
      <c r="K137" s="227"/>
      <c r="L137" s="228"/>
    </row>
    <row r="138" ht="62.65" customHeight="1">
      <c r="A138" t="s" s="229">
        <v>1492</v>
      </c>
      <c r="B138" s="230">
        <v>100</v>
      </c>
      <c r="C138" s="230">
        <v>100</v>
      </c>
      <c r="D138" s="231"/>
      <c r="E138" t="s" s="229">
        <v>1493</v>
      </c>
      <c r="F138" s="238">
        <v>33.1</v>
      </c>
      <c r="G138" s="238">
        <v>38.065</v>
      </c>
      <c r="H138" s="177"/>
      <c r="I138" s="86"/>
      <c r="J138" s="226"/>
      <c r="K138" s="227"/>
      <c r="L138" s="228"/>
    </row>
    <row r="139" ht="62.65" customHeight="1">
      <c r="A139" t="s" s="217">
        <v>1494</v>
      </c>
      <c r="B139" s="218">
        <v>24</v>
      </c>
      <c r="C139" s="218">
        <v>48</v>
      </c>
      <c r="D139" s="177"/>
      <c r="E139" t="s" s="217">
        <v>1495</v>
      </c>
      <c r="F139" s="219">
        <v>20</v>
      </c>
      <c r="G139" s="219">
        <v>23</v>
      </c>
      <c r="H139" t="s" s="217">
        <v>1496</v>
      </c>
      <c r="I139" s="86"/>
      <c r="J139" s="226"/>
      <c r="K139" s="227"/>
      <c r="L139" s="228"/>
    </row>
    <row r="140" ht="62.65" customHeight="1">
      <c r="A140" t="s" s="217">
        <v>1225</v>
      </c>
      <c r="B140" s="218">
        <v>1200</v>
      </c>
      <c r="C140" s="177"/>
      <c r="D140" s="177"/>
      <c r="E140" t="s" s="217">
        <v>1497</v>
      </c>
      <c r="F140" s="219"/>
      <c r="G140" s="219"/>
      <c r="H140" s="177"/>
      <c r="I140" s="86"/>
      <c r="J140" s="226"/>
      <c r="K140" s="227"/>
      <c r="L140" s="228"/>
    </row>
    <row r="141" ht="62.65" customHeight="1">
      <c r="A141" t="s" s="229">
        <v>1498</v>
      </c>
      <c r="B141" s="230">
        <v>30</v>
      </c>
      <c r="C141" s="230">
        <v>35</v>
      </c>
      <c r="D141" s="231"/>
      <c r="E141" t="s" s="229">
        <v>1499</v>
      </c>
      <c r="F141" s="238">
        <v>59.75</v>
      </c>
      <c r="G141" s="238">
        <v>68.71250000000001</v>
      </c>
      <c r="H141" s="177"/>
      <c r="I141" s="86"/>
      <c r="J141" s="226"/>
      <c r="K141" s="227"/>
      <c r="L141" s="228"/>
    </row>
    <row r="142" ht="62.65" customHeight="1">
      <c r="A142" t="s" s="217">
        <v>1500</v>
      </c>
      <c r="B142" s="218">
        <v>50</v>
      </c>
      <c r="C142" s="218">
        <v>19</v>
      </c>
      <c r="D142" s="177"/>
      <c r="E142" t="s" s="217">
        <v>1501</v>
      </c>
      <c r="F142" s="219">
        <v>70</v>
      </c>
      <c r="G142" s="219">
        <v>80.5</v>
      </c>
      <c r="H142" s="239">
        <v>44754</v>
      </c>
      <c r="I142" s="86"/>
      <c r="J142" s="226"/>
      <c r="K142" s="227"/>
      <c r="L142" s="228"/>
    </row>
    <row r="143" ht="62.65" customHeight="1">
      <c r="A143" t="s" s="217">
        <v>575</v>
      </c>
      <c r="B143" s="218">
        <v>60</v>
      </c>
      <c r="C143" s="218">
        <v>60</v>
      </c>
      <c r="D143" s="177"/>
      <c r="E143" t="s" s="217">
        <v>1502</v>
      </c>
      <c r="F143" s="219">
        <v>35</v>
      </c>
      <c r="G143" s="219">
        <v>40.25</v>
      </c>
      <c r="H143" s="239">
        <v>44754</v>
      </c>
      <c r="I143" s="86"/>
      <c r="J143" s="226"/>
      <c r="K143" s="227"/>
      <c r="L143" s="228"/>
    </row>
    <row r="144" ht="62.65" customHeight="1">
      <c r="A144" t="s" s="217">
        <v>1503</v>
      </c>
      <c r="B144" s="218">
        <v>1</v>
      </c>
      <c r="C144" s="218">
        <v>485</v>
      </c>
      <c r="D144" s="177"/>
      <c r="E144" t="s" s="217">
        <v>1504</v>
      </c>
      <c r="F144" s="219">
        <v>14.12</v>
      </c>
      <c r="G144" s="219">
        <v>16.238</v>
      </c>
      <c r="H144" s="177"/>
      <c r="I144" s="86"/>
      <c r="J144" s="226"/>
      <c r="K144" s="227"/>
      <c r="L144" s="228"/>
    </row>
    <row r="145" ht="62.65" customHeight="1">
      <c r="A145" t="s" s="217">
        <v>1505</v>
      </c>
      <c r="B145" s="218">
        <v>1</v>
      </c>
      <c r="C145" s="218">
        <v>1120</v>
      </c>
      <c r="D145" s="177"/>
      <c r="E145" t="s" s="217">
        <v>1506</v>
      </c>
      <c r="F145" s="219">
        <v>4.94</v>
      </c>
      <c r="G145" s="219">
        <v>5.681</v>
      </c>
      <c r="H145" s="177"/>
      <c r="I145" s="86"/>
      <c r="J145" s="226"/>
      <c r="K145" s="227"/>
      <c r="L145" s="228"/>
    </row>
    <row r="146" ht="62.65" customHeight="1">
      <c r="A146" t="s" s="217">
        <v>1507</v>
      </c>
      <c r="B146" s="218">
        <v>1</v>
      </c>
      <c r="C146" s="218">
        <v>245</v>
      </c>
      <c r="D146" s="177"/>
      <c r="E146" t="s" s="217">
        <v>1508</v>
      </c>
      <c r="F146" s="219">
        <v>4.23</v>
      </c>
      <c r="G146" s="219">
        <v>4.8645</v>
      </c>
      <c r="H146" s="177"/>
      <c r="I146" s="86"/>
      <c r="J146" s="226"/>
      <c r="K146" s="227"/>
      <c r="L146" s="228"/>
    </row>
    <row r="147" ht="62.65" customHeight="1">
      <c r="A147" t="s" s="217">
        <v>1509</v>
      </c>
      <c r="B147" s="218">
        <v>10</v>
      </c>
      <c r="C147" s="218">
        <v>14</v>
      </c>
      <c r="D147" s="177"/>
      <c r="E147" t="s" s="217">
        <v>1510</v>
      </c>
      <c r="F147" s="219">
        <v>57.5</v>
      </c>
      <c r="G147" s="219">
        <v>66.125</v>
      </c>
      <c r="H147" s="177"/>
      <c r="I147" s="86"/>
      <c r="J147" s="226"/>
      <c r="K147" s="227"/>
      <c r="L147" s="228"/>
    </row>
    <row r="148" ht="62.65" customHeight="1">
      <c r="A148" t="s" s="217">
        <v>1511</v>
      </c>
      <c r="B148" s="218">
        <v>100</v>
      </c>
      <c r="C148" s="177"/>
      <c r="D148" s="177"/>
      <c r="E148" t="s" s="217">
        <v>1512</v>
      </c>
      <c r="F148" s="219">
        <v>39.99</v>
      </c>
      <c r="G148" s="219">
        <v>45.9885</v>
      </c>
      <c r="H148" t="s" s="217">
        <v>1513</v>
      </c>
      <c r="I148" s="86"/>
      <c r="J148" s="226"/>
      <c r="K148" s="227"/>
      <c r="L148" s="228"/>
    </row>
    <row r="149" ht="62.65" customHeight="1">
      <c r="A149" t="s" s="217">
        <v>1514</v>
      </c>
      <c r="B149" s="218">
        <v>100</v>
      </c>
      <c r="C149" s="177"/>
      <c r="D149" s="177"/>
      <c r="E149" t="s" s="217">
        <v>1515</v>
      </c>
      <c r="F149" s="219">
        <v>6.9</v>
      </c>
      <c r="G149" s="219">
        <v>7.935</v>
      </c>
      <c r="H149" t="s" s="217">
        <v>1513</v>
      </c>
      <c r="I149" s="86"/>
      <c r="J149" s="226"/>
      <c r="K149" s="227"/>
      <c r="L149" s="228"/>
    </row>
    <row r="150" ht="62.65" customHeight="1">
      <c r="A150" t="s" s="217">
        <v>1516</v>
      </c>
      <c r="B150" s="218">
        <v>36</v>
      </c>
      <c r="C150" s="177"/>
      <c r="D150" s="177"/>
      <c r="E150" t="s" s="217">
        <v>1517</v>
      </c>
      <c r="F150" s="219">
        <v>65</v>
      </c>
      <c r="G150" s="219">
        <v>74.75</v>
      </c>
      <c r="H150" t="s" s="217">
        <v>1513</v>
      </c>
      <c r="I150" s="86"/>
      <c r="J150" s="226"/>
      <c r="K150" s="227"/>
      <c r="L150" s="228"/>
    </row>
    <row r="151" ht="62.65" customHeight="1">
      <c r="A151" t="s" s="217">
        <v>1518</v>
      </c>
      <c r="B151" s="218">
        <v>50</v>
      </c>
      <c r="C151" s="177"/>
      <c r="D151" s="177"/>
      <c r="E151" t="s" s="217">
        <v>1519</v>
      </c>
      <c r="F151" s="219">
        <v>35</v>
      </c>
      <c r="G151" s="219">
        <v>40.25</v>
      </c>
      <c r="H151" t="s" s="217">
        <v>1513</v>
      </c>
      <c r="I151" s="86"/>
      <c r="J151" s="226"/>
      <c r="K151" s="227"/>
      <c r="L151" s="228"/>
    </row>
    <row r="152" ht="62.65" customHeight="1">
      <c r="A152" t="s" s="217">
        <v>1520</v>
      </c>
      <c r="B152" s="218">
        <v>48</v>
      </c>
      <c r="C152" s="177"/>
      <c r="D152" s="177"/>
      <c r="E152" t="s" s="217">
        <v>1521</v>
      </c>
      <c r="F152" s="219">
        <v>44.8</v>
      </c>
      <c r="G152" s="219">
        <v>51.52</v>
      </c>
      <c r="H152" t="s" s="217">
        <v>1513</v>
      </c>
      <c r="I152" s="86"/>
      <c r="J152" s="226"/>
      <c r="K152" s="227"/>
      <c r="L152" s="228"/>
    </row>
    <row r="153" ht="62.65" customHeight="1">
      <c r="A153" t="s" s="217">
        <v>1522</v>
      </c>
      <c r="B153" s="218">
        <v>60</v>
      </c>
      <c r="C153" s="177"/>
      <c r="D153" s="177"/>
      <c r="E153" t="s" s="217">
        <v>1523</v>
      </c>
      <c r="F153" s="219">
        <v>45</v>
      </c>
      <c r="G153" s="219">
        <v>51.75</v>
      </c>
      <c r="H153" t="s" s="217">
        <v>1513</v>
      </c>
      <c r="I153" s="86"/>
      <c r="J153" s="226"/>
      <c r="K153" s="227"/>
      <c r="L153" s="228"/>
    </row>
    <row r="154" ht="62.65" customHeight="1">
      <c r="A154" t="s" s="217">
        <v>1524</v>
      </c>
      <c r="B154" s="218">
        <v>1000</v>
      </c>
      <c r="C154" s="177"/>
      <c r="D154" s="177"/>
      <c r="E154" t="s" s="217">
        <v>1525</v>
      </c>
      <c r="F154" s="219"/>
      <c r="G154" s="219"/>
      <c r="H154" s="177"/>
      <c r="I154" s="86"/>
      <c r="J154" s="226"/>
      <c r="K154" s="227"/>
      <c r="L154" s="228"/>
    </row>
    <row r="155" ht="62.65" customHeight="1">
      <c r="A155" t="s" s="217">
        <v>1526</v>
      </c>
      <c r="B155" s="218">
        <v>60</v>
      </c>
      <c r="C155" s="218">
        <v>440</v>
      </c>
      <c r="D155" s="177"/>
      <c r="E155" t="s" s="217">
        <v>1391</v>
      </c>
      <c r="F155" s="219">
        <v>4.19</v>
      </c>
      <c r="G155" s="219">
        <v>4.8185</v>
      </c>
      <c r="H155" s="177"/>
      <c r="I155" s="86"/>
      <c r="J155" s="226"/>
      <c r="K155" s="227"/>
      <c r="L155" s="228"/>
    </row>
    <row r="156" ht="62.65" customHeight="1">
      <c r="A156" t="s" s="217">
        <v>1527</v>
      </c>
      <c r="B156" s="218">
        <v>100</v>
      </c>
      <c r="C156" s="218">
        <v>1200</v>
      </c>
      <c r="D156" s="177"/>
      <c r="E156" t="s" s="217">
        <v>1528</v>
      </c>
      <c r="F156" s="219">
        <v>39.99</v>
      </c>
      <c r="G156" s="219">
        <v>45.9885</v>
      </c>
      <c r="H156" s="177"/>
      <c r="I156" s="86"/>
      <c r="J156" s="226"/>
      <c r="K156" s="227"/>
      <c r="L156" s="228"/>
    </row>
    <row r="157" ht="62.65" customHeight="1">
      <c r="A157" t="s" s="217">
        <v>1529</v>
      </c>
      <c r="B157" s="218">
        <v>160</v>
      </c>
      <c r="C157" s="218">
        <v>160</v>
      </c>
      <c r="D157" s="177"/>
      <c r="E157" t="s" s="217">
        <v>1530</v>
      </c>
      <c r="F157" s="219">
        <v>90</v>
      </c>
      <c r="G157" s="219">
        <v>103.5</v>
      </c>
      <c r="H157" s="177"/>
      <c r="I157" s="86"/>
      <c r="J157" s="226"/>
      <c r="K157" s="227"/>
      <c r="L157" s="228"/>
    </row>
    <row r="158" ht="62.65" customHeight="1">
      <c r="A158" t="s" s="217">
        <v>1503</v>
      </c>
      <c r="B158" s="218">
        <v>1</v>
      </c>
      <c r="C158" s="218">
        <v>485</v>
      </c>
      <c r="D158" s="177"/>
      <c r="E158" t="s" s="217">
        <v>1504</v>
      </c>
      <c r="F158" s="219">
        <v>14.12</v>
      </c>
      <c r="G158" s="219">
        <v>16.238</v>
      </c>
      <c r="H158" s="177"/>
      <c r="I158" s="86"/>
      <c r="J158" s="226"/>
      <c r="K158" s="227"/>
      <c r="L158" s="228"/>
    </row>
    <row r="159" ht="62.65" customHeight="1">
      <c r="A159" t="s" s="217">
        <v>1505</v>
      </c>
      <c r="B159" s="218">
        <v>1</v>
      </c>
      <c r="C159" s="218">
        <v>1120</v>
      </c>
      <c r="D159" s="177"/>
      <c r="E159" t="s" s="217">
        <v>1506</v>
      </c>
      <c r="F159" s="219">
        <v>4.94</v>
      </c>
      <c r="G159" s="219">
        <v>5.681</v>
      </c>
      <c r="H159" s="177"/>
      <c r="I159" s="86"/>
      <c r="J159" s="226"/>
      <c r="K159" s="227"/>
      <c r="L159" s="228"/>
    </row>
    <row r="160" ht="62.65" customHeight="1">
      <c r="A160" t="s" s="217">
        <v>1507</v>
      </c>
      <c r="B160" s="218">
        <v>1</v>
      </c>
      <c r="C160" s="218">
        <v>245</v>
      </c>
      <c r="D160" s="177"/>
      <c r="E160" t="s" s="217">
        <v>1508</v>
      </c>
      <c r="F160" s="219">
        <v>4.23</v>
      </c>
      <c r="G160" s="219">
        <v>4.8645</v>
      </c>
      <c r="H160" s="177"/>
      <c r="I160" s="86"/>
      <c r="J160" s="226"/>
      <c r="K160" s="227"/>
      <c r="L160" s="228"/>
    </row>
    <row r="161" ht="62.65" customHeight="1">
      <c r="A161" t="s" s="217">
        <v>1531</v>
      </c>
      <c r="B161" s="218">
        <v>36</v>
      </c>
      <c r="C161" s="218">
        <v>30</v>
      </c>
      <c r="D161" s="177"/>
      <c r="E161" t="s" s="217">
        <v>1532</v>
      </c>
      <c r="F161" s="219">
        <v>25</v>
      </c>
      <c r="G161" s="219">
        <v>28.75</v>
      </c>
      <c r="H161" s="177"/>
      <c r="I161" s="86"/>
      <c r="J161" s="226"/>
      <c r="K161" s="227"/>
      <c r="L161" s="228"/>
    </row>
    <row r="162" ht="62.65" customHeight="1">
      <c r="A162" t="s" s="217">
        <v>1533</v>
      </c>
      <c r="B162" s="218">
        <v>12</v>
      </c>
      <c r="C162" s="218">
        <v>3</v>
      </c>
      <c r="D162" s="177"/>
      <c r="E162" t="s" s="217">
        <v>1534</v>
      </c>
      <c r="F162" s="219">
        <v>93</v>
      </c>
      <c r="G162" s="219">
        <v>106.95</v>
      </c>
      <c r="H162" s="177"/>
      <c r="I162" s="86"/>
      <c r="J162" s="226"/>
      <c r="K162" s="227"/>
      <c r="L162" s="228"/>
    </row>
    <row r="163" ht="62.65" customHeight="1">
      <c r="A163" t="s" s="217">
        <v>1535</v>
      </c>
      <c r="B163" s="218">
        <v>30</v>
      </c>
      <c r="C163" s="218">
        <v>152</v>
      </c>
      <c r="D163" s="177"/>
      <c r="E163" t="s" s="217">
        <v>1536</v>
      </c>
      <c r="F163" s="219">
        <v>17.38</v>
      </c>
      <c r="G163" s="219">
        <v>19.987</v>
      </c>
      <c r="H163" s="177"/>
      <c r="I163" s="86"/>
      <c r="J163" s="226"/>
      <c r="K163" s="227"/>
      <c r="L163" s="228"/>
    </row>
    <row r="164" ht="62.65" customHeight="1">
      <c r="A164" t="s" s="217">
        <v>1537</v>
      </c>
      <c r="B164" s="218">
        <v>100</v>
      </c>
      <c r="C164" s="218">
        <v>390</v>
      </c>
      <c r="D164" s="177"/>
      <c r="E164" t="s" s="217">
        <v>1146</v>
      </c>
      <c r="F164" s="219">
        <v>8.050000000000001</v>
      </c>
      <c r="G164" s="219">
        <v>9.2575</v>
      </c>
      <c r="H164" s="177"/>
      <c r="I164" s="86"/>
      <c r="J164" s="226"/>
      <c r="K164" s="227"/>
      <c r="L164" s="228"/>
    </row>
    <row r="165" ht="62.65" customHeight="1">
      <c r="A165" t="s" s="217">
        <v>1399</v>
      </c>
      <c r="B165" s="218">
        <v>30</v>
      </c>
      <c r="C165" s="218">
        <v>28</v>
      </c>
      <c r="D165" s="177"/>
      <c r="E165" t="s" s="217">
        <v>1400</v>
      </c>
      <c r="F165" s="219">
        <v>35</v>
      </c>
      <c r="G165" s="219">
        <v>40.25</v>
      </c>
      <c r="H165" s="177"/>
      <c r="I165" s="86"/>
      <c r="J165" s="226"/>
      <c r="K165" s="227"/>
      <c r="L165" s="228"/>
    </row>
    <row r="166" ht="62.65" customHeight="1">
      <c r="A166" t="s" s="217">
        <v>1171</v>
      </c>
      <c r="B166" s="218">
        <v>10</v>
      </c>
      <c r="C166" s="177"/>
      <c r="D166" s="177"/>
      <c r="E166" t="s" s="217">
        <v>1436</v>
      </c>
      <c r="F166" s="219">
        <v>77</v>
      </c>
      <c r="G166" s="219">
        <v>88.55</v>
      </c>
      <c r="H166" s="177"/>
      <c r="I166" s="86"/>
      <c r="J166" s="226"/>
      <c r="K166" s="227"/>
      <c r="L166" s="228"/>
    </row>
    <row r="167" ht="62.65" customHeight="1">
      <c r="A167" t="s" s="217">
        <v>1538</v>
      </c>
      <c r="B167" s="218">
        <v>30</v>
      </c>
      <c r="C167" s="218">
        <v>16</v>
      </c>
      <c r="D167" s="177"/>
      <c r="E167" t="s" s="217">
        <v>1539</v>
      </c>
      <c r="F167" s="219">
        <v>10.26</v>
      </c>
      <c r="G167" s="219">
        <v>11.799</v>
      </c>
      <c r="H167" s="177"/>
      <c r="I167" s="86"/>
      <c r="J167" s="226"/>
      <c r="K167" s="227"/>
      <c r="L167" s="228"/>
    </row>
    <row r="168" ht="62.65" customHeight="1">
      <c r="A168" t="s" s="217">
        <v>1540</v>
      </c>
      <c r="B168" s="218">
        <v>100</v>
      </c>
      <c r="C168" s="218">
        <v>200</v>
      </c>
      <c r="D168" s="177"/>
      <c r="E168" t="s" s="217">
        <v>1541</v>
      </c>
      <c r="F168" s="219">
        <v>8.25</v>
      </c>
      <c r="G168" s="219">
        <v>9.487500000000001</v>
      </c>
      <c r="H168" s="177"/>
      <c r="I168" s="86"/>
      <c r="J168" s="226"/>
      <c r="K168" s="227"/>
      <c r="L168" s="228"/>
    </row>
    <row r="169" ht="62.65" customHeight="1">
      <c r="A169" t="s" s="217">
        <v>1542</v>
      </c>
      <c r="B169" s="218">
        <v>100</v>
      </c>
      <c r="C169" s="218">
        <v>200</v>
      </c>
      <c r="D169" s="177"/>
      <c r="E169" t="s" s="217">
        <v>1105</v>
      </c>
      <c r="F169" s="219">
        <v>9.35</v>
      </c>
      <c r="G169" s="219">
        <v>10.7525</v>
      </c>
      <c r="H169" s="177"/>
      <c r="I169" s="86"/>
      <c r="J169" s="226"/>
      <c r="K169" s="227"/>
      <c r="L169" s="228"/>
    </row>
    <row r="170" ht="62.65" customHeight="1">
      <c r="A170" t="s" s="217">
        <v>1173</v>
      </c>
      <c r="B170" s="218">
        <v>2</v>
      </c>
      <c r="C170" s="218">
        <v>5</v>
      </c>
      <c r="D170" s="177"/>
      <c r="E170" t="s" s="217">
        <v>1543</v>
      </c>
      <c r="F170" s="219">
        <v>350</v>
      </c>
      <c r="G170" s="219">
        <v>402.5</v>
      </c>
      <c r="H170" s="177"/>
      <c r="I170" s="86"/>
      <c r="J170" s="226"/>
      <c r="K170" s="227"/>
      <c r="L170" s="228"/>
    </row>
    <row r="171" ht="62.65" customHeight="1">
      <c r="A171" t="s" s="217">
        <v>1096</v>
      </c>
      <c r="B171" s="218">
        <v>100</v>
      </c>
      <c r="C171" s="218">
        <v>150</v>
      </c>
      <c r="D171" s="177"/>
      <c r="E171" t="s" s="217">
        <v>1544</v>
      </c>
      <c r="F171" s="219">
        <v>8.25</v>
      </c>
      <c r="G171" s="219">
        <v>9.487500000000001</v>
      </c>
      <c r="H171" s="177"/>
      <c r="I171" s="86"/>
      <c r="J171" s="226"/>
      <c r="K171" s="227"/>
      <c r="L171" s="228"/>
    </row>
    <row r="172" ht="62.65" customHeight="1">
      <c r="A172" t="s" s="217">
        <v>1545</v>
      </c>
      <c r="B172" s="218">
        <v>60</v>
      </c>
      <c r="C172" s="218">
        <v>60</v>
      </c>
      <c r="D172" s="177"/>
      <c r="E172" t="s" s="217">
        <v>1546</v>
      </c>
      <c r="F172" s="219">
        <v>25</v>
      </c>
      <c r="G172" s="219">
        <v>28.75</v>
      </c>
      <c r="H172" s="177"/>
      <c r="I172" s="86"/>
      <c r="J172" s="226"/>
      <c r="K172" s="227"/>
      <c r="L172" s="228"/>
    </row>
    <row r="173" ht="62.65" customHeight="1">
      <c r="A173" t="s" s="217">
        <v>1547</v>
      </c>
      <c r="B173" s="177"/>
      <c r="C173" s="218">
        <v>406</v>
      </c>
      <c r="D173" s="177"/>
      <c r="E173" t="s" s="217">
        <v>1548</v>
      </c>
      <c r="F173" s="219">
        <v>40.25</v>
      </c>
      <c r="G173" s="219">
        <v>46.2875</v>
      </c>
      <c r="H173" s="177"/>
      <c r="I173" s="86"/>
      <c r="J173" s="226"/>
      <c r="K173" s="227"/>
      <c r="L173" s="228"/>
    </row>
    <row r="174" ht="62.65" customHeight="1">
      <c r="A174" t="s" s="217">
        <v>1549</v>
      </c>
      <c r="B174" s="218">
        <v>20</v>
      </c>
      <c r="C174" s="218">
        <v>136</v>
      </c>
      <c r="D174" s="177"/>
      <c r="E174" t="s" s="217">
        <v>1550</v>
      </c>
      <c r="F174" s="219">
        <v>149.5</v>
      </c>
      <c r="G174" s="219">
        <v>171.925</v>
      </c>
      <c r="H174" s="177"/>
      <c r="I174" s="86"/>
      <c r="J174" s="226"/>
      <c r="K174" s="227"/>
      <c r="L174" s="228"/>
    </row>
    <row r="175" ht="62.65" customHeight="1">
      <c r="A175" t="s" s="217">
        <v>1551</v>
      </c>
      <c r="B175" s="218">
        <v>30</v>
      </c>
      <c r="C175" s="218">
        <v>8</v>
      </c>
      <c r="D175" s="177"/>
      <c r="E175" t="s" s="217">
        <v>1552</v>
      </c>
      <c r="F175" s="219">
        <v>54</v>
      </c>
      <c r="G175" s="219">
        <v>62.1</v>
      </c>
      <c r="H175" s="177"/>
      <c r="I175" s="86"/>
      <c r="J175" s="226"/>
      <c r="K175" s="227"/>
      <c r="L175" s="228"/>
    </row>
    <row r="176" ht="62.65" customHeight="1">
      <c r="A176" t="s" s="217">
        <v>1553</v>
      </c>
      <c r="B176" s="218">
        <v>40</v>
      </c>
      <c r="C176" s="218">
        <v>22</v>
      </c>
      <c r="D176" s="177"/>
      <c r="E176" t="s" s="217">
        <v>1554</v>
      </c>
      <c r="F176" s="219">
        <v>5.19</v>
      </c>
      <c r="G176" s="219">
        <v>5.9685</v>
      </c>
      <c r="H176" s="177"/>
      <c r="I176" s="86"/>
      <c r="J176" s="226"/>
      <c r="K176" s="227"/>
      <c r="L176" s="228"/>
    </row>
    <row r="177" ht="62.65" customHeight="1">
      <c r="A177" t="s" s="217">
        <v>1104</v>
      </c>
      <c r="B177" s="218">
        <v>100</v>
      </c>
      <c r="C177" s="218">
        <v>200</v>
      </c>
      <c r="D177" s="177"/>
      <c r="E177" t="s" s="217">
        <v>1555</v>
      </c>
      <c r="F177" s="219">
        <v>9.35</v>
      </c>
      <c r="G177" s="219">
        <v>10.7525</v>
      </c>
      <c r="H177" s="177"/>
      <c r="I177" s="86"/>
      <c r="J177" s="226"/>
      <c r="K177" s="227"/>
      <c r="L177" s="228"/>
    </row>
    <row r="178" ht="62.65" customHeight="1">
      <c r="A178" t="s" s="217">
        <v>1556</v>
      </c>
      <c r="B178" s="218">
        <v>40</v>
      </c>
      <c r="C178" s="218">
        <v>200</v>
      </c>
      <c r="D178" s="177"/>
      <c r="E178" t="s" s="217">
        <v>1557</v>
      </c>
      <c r="F178" s="219">
        <v>14</v>
      </c>
      <c r="G178" s="219">
        <v>16.1</v>
      </c>
      <c r="H178" s="177"/>
      <c r="I178" s="86"/>
      <c r="J178" s="226"/>
      <c r="K178" s="227"/>
      <c r="L178" s="228"/>
    </row>
    <row r="179" ht="62.65" customHeight="1">
      <c r="A179" t="s" s="217">
        <v>1558</v>
      </c>
      <c r="B179" s="218">
        <v>50</v>
      </c>
      <c r="C179" s="218">
        <v>300</v>
      </c>
      <c r="D179" s="177"/>
      <c r="E179" t="s" s="217">
        <v>1559</v>
      </c>
      <c r="F179" s="219">
        <v>27.56</v>
      </c>
      <c r="G179" s="219">
        <v>31.694</v>
      </c>
      <c r="H179" s="177"/>
      <c r="I179" s="86"/>
      <c r="J179" s="226"/>
      <c r="K179" s="227"/>
      <c r="L179" s="228"/>
    </row>
    <row r="180" ht="62.65" customHeight="1">
      <c r="A180" t="s" s="217">
        <v>1560</v>
      </c>
      <c r="B180" s="218">
        <v>100</v>
      </c>
      <c r="C180" s="218">
        <v>200</v>
      </c>
      <c r="D180" s="177"/>
      <c r="E180" t="s" s="217">
        <v>1561</v>
      </c>
      <c r="F180" s="219">
        <v>8.050000000000001</v>
      </c>
      <c r="G180" s="219">
        <v>9.2575</v>
      </c>
      <c r="H180" s="177"/>
      <c r="I180" s="86"/>
      <c r="J180" s="226"/>
      <c r="K180" s="227"/>
      <c r="L180" s="228"/>
    </row>
    <row r="181" ht="62.65" customHeight="1">
      <c r="A181" t="s" s="217">
        <v>1562</v>
      </c>
      <c r="B181" s="218">
        <v>40</v>
      </c>
      <c r="C181" s="218">
        <v>100</v>
      </c>
      <c r="D181" s="177"/>
      <c r="E181" t="s" s="217">
        <v>1563</v>
      </c>
      <c r="F181" s="219">
        <v>11.55</v>
      </c>
      <c r="G181" s="219">
        <v>13.2825</v>
      </c>
      <c r="H181" s="177"/>
      <c r="I181" s="86"/>
      <c r="J181" s="226"/>
      <c r="K181" s="227"/>
      <c r="L181" s="228"/>
    </row>
    <row r="182" ht="62.65" customHeight="1">
      <c r="A182" t="s" s="217">
        <v>1564</v>
      </c>
      <c r="B182" s="218">
        <v>40</v>
      </c>
      <c r="C182" s="218">
        <v>220</v>
      </c>
      <c r="D182" s="177"/>
      <c r="E182" t="s" s="217">
        <v>1565</v>
      </c>
      <c r="F182" s="219">
        <v>12.65</v>
      </c>
      <c r="G182" s="219">
        <v>14.5475</v>
      </c>
      <c r="H182" s="177"/>
      <c r="I182" s="86"/>
      <c r="J182" s="226"/>
      <c r="K182" s="227"/>
      <c r="L182" s="228"/>
    </row>
    <row r="183" ht="62.65" customHeight="1">
      <c r="A183" t="s" s="217">
        <v>1566</v>
      </c>
      <c r="B183" s="218">
        <v>30</v>
      </c>
      <c r="C183" s="218">
        <v>400</v>
      </c>
      <c r="D183" s="177"/>
      <c r="E183" t="s" s="217">
        <v>1567</v>
      </c>
      <c r="F183" s="219">
        <v>16.5</v>
      </c>
      <c r="G183" s="219">
        <v>18.975</v>
      </c>
      <c r="H183" s="177"/>
      <c r="I183" s="86"/>
      <c r="J183" s="226"/>
      <c r="K183" s="227"/>
      <c r="L183" s="228"/>
    </row>
    <row r="184" ht="62.65" customHeight="1">
      <c r="A184" t="s" s="217">
        <v>1402</v>
      </c>
      <c r="B184" s="218">
        <v>40</v>
      </c>
      <c r="C184" s="218">
        <v>81</v>
      </c>
      <c r="D184" s="177"/>
      <c r="E184" t="s" s="217">
        <v>1568</v>
      </c>
      <c r="F184" s="219">
        <v>15.4</v>
      </c>
      <c r="G184" s="219">
        <v>17.71</v>
      </c>
      <c r="H184" s="177"/>
      <c r="I184" s="86"/>
      <c r="J184" s="226"/>
      <c r="K184" s="227"/>
      <c r="L184" s="228"/>
    </row>
    <row r="185" ht="62.65" customHeight="1">
      <c r="A185" t="s" s="217">
        <v>1569</v>
      </c>
      <c r="B185" s="218">
        <v>30</v>
      </c>
      <c r="C185" s="218">
        <v>677</v>
      </c>
      <c r="D185" s="177"/>
      <c r="E185" t="s" s="217">
        <v>1570</v>
      </c>
      <c r="F185" s="219">
        <v>18.15</v>
      </c>
      <c r="G185" s="219">
        <v>20.8725</v>
      </c>
      <c r="H185" s="177"/>
      <c r="I185" s="86"/>
      <c r="J185" s="226"/>
      <c r="K185" s="227"/>
      <c r="L185" s="228"/>
    </row>
    <row r="186" ht="62.65" customHeight="1">
      <c r="A186" t="s" s="217">
        <v>1571</v>
      </c>
      <c r="B186" s="218">
        <v>10</v>
      </c>
      <c r="C186" s="218">
        <v>3174</v>
      </c>
      <c r="D186" s="177"/>
      <c r="E186" t="s" s="217">
        <v>1572</v>
      </c>
      <c r="F186" s="219">
        <v>41.8</v>
      </c>
      <c r="G186" s="219">
        <v>48.07</v>
      </c>
      <c r="H186" s="177"/>
      <c r="I186" s="86"/>
      <c r="J186" s="226"/>
      <c r="K186" s="227"/>
      <c r="L186" s="228"/>
    </row>
    <row r="187" ht="62.85" customHeight="1">
      <c r="A187" t="s" s="217">
        <v>1573</v>
      </c>
      <c r="B187" s="218">
        <v>4</v>
      </c>
      <c r="C187" s="218">
        <v>9</v>
      </c>
      <c r="D187" s="177"/>
      <c r="E187" t="s" s="217">
        <v>1574</v>
      </c>
      <c r="F187" s="219">
        <v>282.9</v>
      </c>
      <c r="G187" s="219">
        <v>325.335</v>
      </c>
      <c r="H187" s="177"/>
      <c r="I187" s="86"/>
      <c r="J187" s="226"/>
      <c r="K187" s="227"/>
      <c r="L187" s="228"/>
    </row>
    <row r="188" ht="62.85" customHeight="1">
      <c r="A188" t="s" s="196">
        <v>1575</v>
      </c>
      <c r="B188" s="209">
        <v>1800</v>
      </c>
      <c r="C188" s="209">
        <v>400</v>
      </c>
      <c r="D188" s="210"/>
      <c r="E188" t="s" s="196">
        <v>1576</v>
      </c>
      <c r="F188" s="211">
        <v>12</v>
      </c>
      <c r="G188" s="211">
        <v>13.8</v>
      </c>
      <c r="H188" s="210"/>
      <c r="I188" s="210"/>
      <c r="J188" s="234"/>
      <c r="K188" s="235"/>
      <c r="L188" s="235"/>
    </row>
    <row r="189" ht="62.85" customHeight="1">
      <c r="A189" t="s" s="196">
        <v>1577</v>
      </c>
      <c r="B189" s="209">
        <v>30</v>
      </c>
      <c r="C189" s="209">
        <v>277</v>
      </c>
      <c r="D189" s="210"/>
      <c r="E189" t="s" s="196">
        <v>1578</v>
      </c>
      <c r="F189" s="211">
        <v>16.5</v>
      </c>
      <c r="G189" s="211">
        <v>18.975</v>
      </c>
      <c r="H189" s="210"/>
      <c r="I189" s="210"/>
      <c r="J189" s="194"/>
      <c r="K189" s="10"/>
      <c r="L189" s="10"/>
    </row>
    <row r="190" ht="62.85" customHeight="1">
      <c r="A190" t="s" s="196">
        <v>1169</v>
      </c>
      <c r="B190" s="209">
        <v>8</v>
      </c>
      <c r="C190" s="209">
        <v>380</v>
      </c>
      <c r="D190" s="210"/>
      <c r="E190" t="s" s="196">
        <v>1170</v>
      </c>
      <c r="F190" s="211">
        <v>71.5</v>
      </c>
      <c r="G190" s="211">
        <v>82.22499999999999</v>
      </c>
      <c r="H190" s="210"/>
      <c r="I190" s="210"/>
      <c r="J190" s="194"/>
      <c r="K190" s="10"/>
      <c r="L190" s="10"/>
    </row>
    <row r="191" ht="62.85" customHeight="1">
      <c r="A191" t="s" s="196">
        <v>1579</v>
      </c>
      <c r="B191" s="209">
        <v>40</v>
      </c>
      <c r="C191" s="209">
        <v>40</v>
      </c>
      <c r="D191" s="210"/>
      <c r="E191" t="s" s="196">
        <v>1580</v>
      </c>
      <c r="F191" s="211">
        <v>18</v>
      </c>
      <c r="G191" s="211">
        <v>20.7</v>
      </c>
      <c r="H191" s="210"/>
      <c r="I191" s="210"/>
      <c r="J191" s="194"/>
      <c r="K191" s="10"/>
      <c r="L191" s="10"/>
    </row>
    <row r="192" ht="62.85" customHeight="1">
      <c r="A192" t="s" s="196">
        <v>1581</v>
      </c>
      <c r="B192" s="209">
        <v>36</v>
      </c>
      <c r="C192" s="209">
        <v>73</v>
      </c>
      <c r="D192" s="210"/>
      <c r="E192" t="s" s="196">
        <v>1582</v>
      </c>
      <c r="F192" s="211">
        <v>55</v>
      </c>
      <c r="G192" s="211">
        <v>63.25</v>
      </c>
      <c r="H192" s="210"/>
      <c r="I192" s="210"/>
      <c r="J192" s="194"/>
      <c r="K192" s="10"/>
      <c r="L192" s="10"/>
    </row>
    <row r="193" ht="62.85" customHeight="1">
      <c r="A193" t="s" s="196">
        <v>1583</v>
      </c>
      <c r="B193" s="209">
        <v>60</v>
      </c>
      <c r="C193" s="209">
        <v>173</v>
      </c>
      <c r="D193" s="210"/>
      <c r="E193" t="s" s="196">
        <v>1584</v>
      </c>
      <c r="F193" s="211">
        <v>50</v>
      </c>
      <c r="G193" s="211"/>
      <c r="H193" s="210"/>
      <c r="I193" s="210"/>
      <c r="J193" s="194"/>
      <c r="K193" s="10"/>
      <c r="L193" s="10"/>
    </row>
    <row r="194" ht="62.85" customHeight="1">
      <c r="A194" t="s" s="196">
        <v>1585</v>
      </c>
      <c r="B194" s="209">
        <v>12</v>
      </c>
      <c r="C194" s="209">
        <v>10</v>
      </c>
      <c r="D194" s="210"/>
      <c r="E194" t="s" s="196">
        <v>1586</v>
      </c>
      <c r="F194" s="211">
        <v>115</v>
      </c>
      <c r="G194" s="211">
        <v>132.25</v>
      </c>
      <c r="H194" s="210"/>
      <c r="I194" s="210"/>
      <c r="J194" s="194"/>
      <c r="K194" s="10"/>
      <c r="L194" s="10"/>
    </row>
    <row r="195" ht="62.85" customHeight="1">
      <c r="A195" t="s" s="196">
        <v>1587</v>
      </c>
      <c r="B195" s="209">
        <v>100</v>
      </c>
      <c r="C195" s="209">
        <v>99</v>
      </c>
      <c r="D195" s="210"/>
      <c r="E195" t="s" s="196">
        <v>1588</v>
      </c>
      <c r="F195" s="211">
        <v>17</v>
      </c>
      <c r="G195" s="211">
        <v>19.55</v>
      </c>
      <c r="H195" s="210"/>
      <c r="I195" s="210"/>
      <c r="J195" s="194"/>
      <c r="K195" s="10"/>
      <c r="L195" s="10"/>
    </row>
    <row r="196" ht="62.85" customHeight="1">
      <c r="A196" t="s" s="196">
        <v>1589</v>
      </c>
      <c r="B196" s="209">
        <v>24</v>
      </c>
      <c r="C196" s="209">
        <v>24</v>
      </c>
      <c r="D196" s="210"/>
      <c r="E196" t="s" s="196">
        <v>1590</v>
      </c>
      <c r="F196" s="211">
        <v>111.99</v>
      </c>
      <c r="G196" s="211">
        <v>128.7885</v>
      </c>
      <c r="H196" s="210"/>
      <c r="I196" s="210"/>
      <c r="J196" s="194"/>
      <c r="K196" s="10"/>
      <c r="L196" s="10"/>
    </row>
    <row r="197" ht="62.85" customHeight="1">
      <c r="A197" t="s" s="196">
        <v>1591</v>
      </c>
      <c r="B197" s="209">
        <v>100</v>
      </c>
      <c r="C197" s="209">
        <v>172</v>
      </c>
      <c r="D197" s="210"/>
      <c r="E197" t="s" s="196">
        <v>1592</v>
      </c>
      <c r="F197" s="211"/>
      <c r="G197" s="211"/>
      <c r="H197" s="210"/>
      <c r="I197" s="210"/>
      <c r="J197" s="194"/>
      <c r="K197" s="10"/>
      <c r="L197" s="10"/>
    </row>
    <row r="198" ht="62.85" customHeight="1">
      <c r="A198" t="s" s="196">
        <v>1593</v>
      </c>
      <c r="B198" s="209">
        <v>25</v>
      </c>
      <c r="C198" s="209">
        <v>670</v>
      </c>
      <c r="D198" s="210"/>
      <c r="E198" t="s" s="196">
        <v>1594</v>
      </c>
      <c r="F198" s="211">
        <v>20.87</v>
      </c>
      <c r="G198" s="211">
        <v>24.0005</v>
      </c>
      <c r="H198" s="210"/>
      <c r="I198" s="210"/>
      <c r="J198" s="194"/>
      <c r="K198" s="10"/>
      <c r="L198" s="10"/>
    </row>
    <row r="199" ht="62.85" customHeight="1">
      <c r="A199" t="s" s="196">
        <v>1595</v>
      </c>
      <c r="B199" s="209">
        <v>30</v>
      </c>
      <c r="C199" s="209">
        <v>930</v>
      </c>
      <c r="D199" s="210"/>
      <c r="E199" t="s" s="196">
        <v>1596</v>
      </c>
      <c r="F199" s="211">
        <v>21.99</v>
      </c>
      <c r="G199" s="211">
        <v>25.2885</v>
      </c>
      <c r="H199" s="210"/>
      <c r="I199" s="210"/>
      <c r="J199" s="194"/>
      <c r="K199" s="10"/>
      <c r="L199" s="10"/>
    </row>
    <row r="200" ht="62.85" customHeight="1">
      <c r="A200" t="s" s="196">
        <v>1106</v>
      </c>
      <c r="B200" s="209">
        <v>40</v>
      </c>
      <c r="C200" s="209">
        <v>30</v>
      </c>
      <c r="D200" s="210"/>
      <c r="E200" t="s" s="196">
        <v>1107</v>
      </c>
      <c r="F200" s="211">
        <v>12.65</v>
      </c>
      <c r="G200" s="211">
        <v>14.5475</v>
      </c>
      <c r="H200" s="210"/>
      <c r="I200" s="210"/>
      <c r="J200" s="194"/>
      <c r="K200" s="10"/>
      <c r="L200" s="10"/>
    </row>
    <row r="201" ht="62.85" customHeight="1">
      <c r="A201" t="s" s="196">
        <v>1597</v>
      </c>
      <c r="B201" s="209">
        <v>100</v>
      </c>
      <c r="C201" s="209">
        <v>160</v>
      </c>
      <c r="D201" s="210"/>
      <c r="E201" t="s" s="196">
        <v>1598</v>
      </c>
      <c r="F201" s="211">
        <v>10.45</v>
      </c>
      <c r="G201" s="211">
        <v>12.0175</v>
      </c>
      <c r="H201" s="210"/>
      <c r="I201" s="210"/>
      <c r="J201" s="194"/>
      <c r="K201" s="10"/>
      <c r="L201" s="10"/>
    </row>
    <row r="202" ht="62.85" customHeight="1">
      <c r="A202" t="s" s="196">
        <v>1132</v>
      </c>
      <c r="B202" s="209">
        <v>20</v>
      </c>
      <c r="C202" s="209">
        <v>208</v>
      </c>
      <c r="D202" s="210"/>
      <c r="E202" t="s" s="196">
        <v>1133</v>
      </c>
      <c r="F202" s="211">
        <v>29.15</v>
      </c>
      <c r="G202" s="211">
        <v>33.5225</v>
      </c>
      <c r="H202" s="210"/>
      <c r="I202" s="210"/>
      <c r="J202" s="194"/>
      <c r="K202" s="10"/>
      <c r="L202" s="10"/>
    </row>
    <row r="203" ht="62.85" customHeight="1">
      <c r="A203" t="s" s="196">
        <v>1599</v>
      </c>
      <c r="B203" s="209">
        <v>100</v>
      </c>
      <c r="C203" s="209">
        <v>489</v>
      </c>
      <c r="D203" s="210"/>
      <c r="E203" t="s" s="196">
        <v>1294</v>
      </c>
      <c r="F203" s="211">
        <v>8.050000000000001</v>
      </c>
      <c r="G203" s="211">
        <v>9.2575</v>
      </c>
      <c r="H203" s="210"/>
      <c r="I203" s="210"/>
      <c r="J203" s="194"/>
      <c r="K203" s="10"/>
      <c r="L203" s="10"/>
    </row>
    <row r="204" ht="62.85" customHeight="1">
      <c r="A204" t="s" s="196">
        <v>1600</v>
      </c>
      <c r="B204" s="209">
        <v>100</v>
      </c>
      <c r="C204" s="209">
        <v>250</v>
      </c>
      <c r="D204" s="210"/>
      <c r="E204" t="s" s="196">
        <v>1601</v>
      </c>
      <c r="F204" s="211">
        <v>7.48</v>
      </c>
      <c r="G204" s="211">
        <v>8.602</v>
      </c>
      <c r="H204" s="210"/>
      <c r="I204" s="210"/>
      <c r="J204" s="194"/>
      <c r="K204" s="10"/>
      <c r="L204" s="10"/>
    </row>
    <row r="205" ht="62.85" customHeight="1">
      <c r="A205" t="s" s="196">
        <v>1155</v>
      </c>
      <c r="B205" s="209">
        <v>50</v>
      </c>
      <c r="C205" s="209">
        <v>115</v>
      </c>
      <c r="D205" s="210"/>
      <c r="E205" t="s" s="196">
        <v>1156</v>
      </c>
      <c r="F205" s="211">
        <v>16.5</v>
      </c>
      <c r="G205" s="211">
        <v>18.975</v>
      </c>
      <c r="H205" s="210"/>
      <c r="I205" s="210"/>
      <c r="J205" s="194"/>
      <c r="K205" s="10"/>
      <c r="L205" s="10"/>
    </row>
    <row r="206" ht="62.85" customHeight="1">
      <c r="A206" t="s" s="196">
        <v>1163</v>
      </c>
      <c r="B206" s="209">
        <v>20</v>
      </c>
      <c r="C206" s="209">
        <v>1440</v>
      </c>
      <c r="D206" s="210"/>
      <c r="E206" t="s" s="196">
        <v>1164</v>
      </c>
      <c r="F206" s="211">
        <v>27.5</v>
      </c>
      <c r="G206" s="211">
        <v>31.625</v>
      </c>
      <c r="H206" s="210"/>
      <c r="I206" s="210"/>
      <c r="J206" s="194"/>
      <c r="K206" s="10"/>
      <c r="L206" s="10"/>
    </row>
    <row r="207" ht="62.85" customHeight="1">
      <c r="A207" t="s" s="196">
        <v>1602</v>
      </c>
      <c r="B207" s="209">
        <v>50</v>
      </c>
      <c r="C207" s="209">
        <v>465</v>
      </c>
      <c r="D207" s="210"/>
      <c r="E207" t="s" s="196">
        <v>1603</v>
      </c>
      <c r="F207" s="211">
        <v>15</v>
      </c>
      <c r="G207" s="211">
        <v>17.25</v>
      </c>
      <c r="H207" s="210"/>
      <c r="I207" s="210"/>
      <c r="J207" s="194"/>
      <c r="K207" s="10"/>
      <c r="L207" s="10"/>
    </row>
    <row r="208" ht="62.85" customHeight="1">
      <c r="A208" t="s" s="196">
        <v>1604</v>
      </c>
      <c r="B208" s="209">
        <v>30</v>
      </c>
      <c r="C208" s="209">
        <v>365</v>
      </c>
      <c r="D208" s="210"/>
      <c r="E208" t="s" s="196">
        <v>1605</v>
      </c>
      <c r="F208" s="211">
        <v>14.85</v>
      </c>
      <c r="G208" s="211">
        <v>17.0775</v>
      </c>
      <c r="H208" s="210"/>
      <c r="I208" s="210"/>
      <c r="J208" s="194"/>
      <c r="K208" s="10"/>
      <c r="L208" s="10"/>
    </row>
    <row r="209" ht="62.85" customHeight="1">
      <c r="A209" t="s" s="196">
        <v>1606</v>
      </c>
      <c r="B209" s="209">
        <v>20</v>
      </c>
      <c r="C209" s="209">
        <v>20</v>
      </c>
      <c r="D209" s="210"/>
      <c r="E209" t="s" s="196">
        <v>1607</v>
      </c>
      <c r="F209" s="211">
        <v>690</v>
      </c>
      <c r="G209" s="211">
        <v>793.5</v>
      </c>
      <c r="H209" s="210"/>
      <c r="I209" s="210"/>
      <c r="J209" s="194"/>
      <c r="K209" s="10"/>
      <c r="L209" s="10"/>
    </row>
    <row r="210" ht="62.85" customHeight="1">
      <c r="A210" t="s" s="196">
        <v>1608</v>
      </c>
      <c r="B210" s="209">
        <v>10</v>
      </c>
      <c r="C210" s="209">
        <v>30</v>
      </c>
      <c r="D210" s="210"/>
      <c r="E210" t="s" s="196">
        <v>1609</v>
      </c>
      <c r="F210" s="211">
        <v>110</v>
      </c>
      <c r="G210" s="211">
        <v>126.5</v>
      </c>
      <c r="H210" s="210"/>
      <c r="I210" s="210"/>
      <c r="J210" s="194"/>
      <c r="K210" s="10"/>
      <c r="L210" s="10"/>
    </row>
    <row r="211" ht="62.85" customHeight="1">
      <c r="A211" t="s" s="196">
        <v>1610</v>
      </c>
      <c r="B211" s="209">
        <v>1200</v>
      </c>
      <c r="C211" s="209">
        <v>1553</v>
      </c>
      <c r="D211" s="210"/>
      <c r="E211" t="s" s="196">
        <v>1611</v>
      </c>
      <c r="F211" s="211">
        <v>5</v>
      </c>
      <c r="G211" s="211">
        <v>5.75</v>
      </c>
      <c r="H211" s="210"/>
      <c r="I211" s="210"/>
      <c r="J211" s="194"/>
      <c r="K211" s="10"/>
      <c r="L211" s="10"/>
    </row>
    <row r="212" ht="62.85" customHeight="1">
      <c r="A212" t="s" s="196">
        <v>1612</v>
      </c>
      <c r="B212" s="209">
        <v>50</v>
      </c>
      <c r="C212" s="209">
        <v>100</v>
      </c>
      <c r="D212" s="210"/>
      <c r="E212" t="s" s="196">
        <v>1613</v>
      </c>
      <c r="F212" s="211">
        <v>75</v>
      </c>
      <c r="G212" s="211">
        <v>86.25</v>
      </c>
      <c r="H212" s="210"/>
      <c r="I212" s="210"/>
      <c r="J212" s="194"/>
      <c r="K212" s="10"/>
      <c r="L212" s="10"/>
    </row>
    <row r="213" ht="62.85" customHeight="1">
      <c r="A213" t="s" s="196">
        <v>1614</v>
      </c>
      <c r="B213" s="209">
        <v>25</v>
      </c>
      <c r="C213" s="209">
        <v>460</v>
      </c>
      <c r="D213" s="210"/>
      <c r="E213" t="s" s="196">
        <v>1615</v>
      </c>
      <c r="F213" s="211">
        <v>30.99</v>
      </c>
      <c r="G213" s="211">
        <v>35.6385</v>
      </c>
      <c r="H213" s="210"/>
      <c r="I213" s="210"/>
      <c r="J213" s="194"/>
      <c r="K213" s="10"/>
      <c r="L213" s="10"/>
    </row>
    <row r="214" ht="62.85" customHeight="1">
      <c r="A214" t="s" s="196">
        <v>1098</v>
      </c>
      <c r="B214" s="209">
        <v>40</v>
      </c>
      <c r="C214" s="209">
        <v>215</v>
      </c>
      <c r="D214" s="210"/>
      <c r="E214" t="s" s="196">
        <v>1616</v>
      </c>
      <c r="F214" s="211">
        <v>11.55</v>
      </c>
      <c r="G214" s="211">
        <v>13.2825</v>
      </c>
      <c r="H214" s="210"/>
      <c r="I214" s="210"/>
      <c r="J214" s="194"/>
      <c r="K214" s="10"/>
      <c r="L214" s="10"/>
    </row>
    <row r="215" ht="62.85" customHeight="1">
      <c r="A215" t="s" s="196">
        <v>1617</v>
      </c>
      <c r="B215" s="209">
        <v>100</v>
      </c>
      <c r="C215" s="209">
        <v>260</v>
      </c>
      <c r="D215" s="210"/>
      <c r="E215" t="s" s="196">
        <v>1618</v>
      </c>
      <c r="F215" s="211">
        <v>6.9</v>
      </c>
      <c r="G215" s="211">
        <v>7.935</v>
      </c>
      <c r="H215" s="210"/>
      <c r="I215" s="210"/>
      <c r="J215" s="194"/>
      <c r="K215" s="10"/>
      <c r="L215" s="10"/>
    </row>
    <row r="216" ht="62.85" customHeight="1">
      <c r="A216" t="s" s="196">
        <v>1619</v>
      </c>
      <c r="B216" s="209">
        <v>10</v>
      </c>
      <c r="C216" s="209">
        <v>19</v>
      </c>
      <c r="D216" s="210"/>
      <c r="E216" t="s" s="196">
        <v>1620</v>
      </c>
      <c r="F216" s="211">
        <v>16</v>
      </c>
      <c r="G216" s="211">
        <v>18.4</v>
      </c>
      <c r="H216" s="210"/>
      <c r="I216" s="210"/>
      <c r="J216" s="194"/>
      <c r="K216" s="10"/>
      <c r="L216" s="10"/>
    </row>
    <row r="217" ht="62.85" customHeight="1">
      <c r="A217" t="s" s="196">
        <v>1621</v>
      </c>
      <c r="B217" s="209">
        <v>50</v>
      </c>
      <c r="C217" s="209">
        <v>44</v>
      </c>
      <c r="D217" s="210"/>
      <c r="E217" t="s" s="196">
        <v>346</v>
      </c>
      <c r="F217" s="211">
        <v>48</v>
      </c>
      <c r="G217" s="211">
        <v>68</v>
      </c>
      <c r="H217" s="210"/>
      <c r="I217" s="210"/>
      <c r="J217" s="194"/>
      <c r="K217" s="10"/>
      <c r="L217" s="10"/>
    </row>
    <row r="218" ht="62.85" customHeight="1">
      <c r="A218" t="s" s="196">
        <v>1622</v>
      </c>
      <c r="B218" s="209">
        <v>1200</v>
      </c>
      <c r="C218" s="209">
        <v>9399</v>
      </c>
      <c r="D218" s="210"/>
      <c r="E218" t="s" s="196">
        <v>1623</v>
      </c>
      <c r="F218" s="211">
        <v>5</v>
      </c>
      <c r="G218" s="211">
        <v>5.75</v>
      </c>
      <c r="H218" s="210"/>
      <c r="I218" s="210"/>
      <c r="J218" s="194"/>
      <c r="K218" s="10"/>
      <c r="L218" s="10"/>
    </row>
    <row r="219" ht="62.85" customHeight="1">
      <c r="A219" t="s" s="196">
        <v>1109</v>
      </c>
      <c r="B219" s="209">
        <v>20</v>
      </c>
      <c r="C219" s="209">
        <v>29</v>
      </c>
      <c r="D219" s="210"/>
      <c r="E219" t="s" s="196">
        <v>1110</v>
      </c>
      <c r="F219" s="211">
        <v>27.5</v>
      </c>
      <c r="G219" s="211">
        <v>31.625</v>
      </c>
      <c r="H219" s="210"/>
      <c r="I219" s="210"/>
      <c r="J219" s="194"/>
      <c r="K219" s="10"/>
      <c r="L219" s="10"/>
    </row>
    <row r="220" ht="62.85" customHeight="1">
      <c r="A220" t="s" s="196">
        <v>1115</v>
      </c>
      <c r="B220" s="209">
        <v>40</v>
      </c>
      <c r="C220" s="209">
        <v>81</v>
      </c>
      <c r="D220" s="210"/>
      <c r="E220" t="s" s="196">
        <v>1624</v>
      </c>
      <c r="F220" s="211">
        <v>13.2</v>
      </c>
      <c r="G220" s="211">
        <v>15.18</v>
      </c>
      <c r="H220" s="210"/>
      <c r="I220" s="210"/>
      <c r="J220" s="194"/>
      <c r="K220" s="10"/>
      <c r="L220" s="10"/>
    </row>
    <row r="221" ht="62.85" customHeight="1">
      <c r="A221" t="s" s="196">
        <v>1625</v>
      </c>
      <c r="B221" s="209">
        <v>100</v>
      </c>
      <c r="C221" s="209">
        <v>294</v>
      </c>
      <c r="D221" s="210"/>
      <c r="E221" t="s" s="196">
        <v>1626</v>
      </c>
      <c r="F221" s="211">
        <v>7.48</v>
      </c>
      <c r="G221" s="211">
        <v>8.602</v>
      </c>
      <c r="H221" s="210"/>
      <c r="I221" s="210"/>
      <c r="J221" s="194"/>
      <c r="K221" s="10"/>
      <c r="L221" s="10"/>
    </row>
    <row r="222" ht="62.85" customHeight="1">
      <c r="A222" t="s" s="196">
        <v>1627</v>
      </c>
      <c r="B222" s="209">
        <v>50</v>
      </c>
      <c r="C222" s="209">
        <v>40</v>
      </c>
      <c r="D222" s="210"/>
      <c r="E222" t="s" s="196">
        <v>1628</v>
      </c>
      <c r="F222" s="211">
        <v>60</v>
      </c>
      <c r="G222" s="211">
        <v>69</v>
      </c>
      <c r="H222" s="210"/>
      <c r="I222" s="210"/>
      <c r="J222" s="194"/>
      <c r="K222" s="10"/>
      <c r="L222" s="10"/>
    </row>
    <row r="223" ht="62.85" customHeight="1">
      <c r="A223" t="s" s="196">
        <v>1629</v>
      </c>
      <c r="B223" s="209">
        <v>6</v>
      </c>
      <c r="C223" s="209">
        <v>30</v>
      </c>
      <c r="D223" s="210"/>
      <c r="E223" t="s" s="196">
        <v>1630</v>
      </c>
      <c r="F223" s="211">
        <v>332.06</v>
      </c>
      <c r="G223" s="211">
        <v>368.91866</v>
      </c>
      <c r="H223" s="210"/>
      <c r="I223" s="210"/>
      <c r="J223" s="194"/>
      <c r="K223" s="10"/>
      <c r="L223" s="10"/>
    </row>
    <row r="224" ht="62.85" customHeight="1">
      <c r="A224" t="s" s="196">
        <v>1631</v>
      </c>
      <c r="B224" s="209">
        <v>24</v>
      </c>
      <c r="C224" s="209">
        <v>48</v>
      </c>
      <c r="D224" s="210"/>
      <c r="E224" t="s" s="196">
        <v>1632</v>
      </c>
      <c r="F224" s="211">
        <v>24.2</v>
      </c>
      <c r="G224" s="211">
        <v>27.83</v>
      </c>
      <c r="H224" s="210"/>
      <c r="I224" s="210"/>
      <c r="J224" s="194"/>
      <c r="K224" s="10"/>
      <c r="L224" s="10"/>
    </row>
    <row r="225" ht="62.85" customHeight="1">
      <c r="A225" t="s" s="196">
        <v>1633</v>
      </c>
      <c r="B225" s="209">
        <v>100</v>
      </c>
      <c r="C225" s="209">
        <v>3070</v>
      </c>
      <c r="D225" s="210"/>
      <c r="E225" t="s" s="196">
        <v>1634</v>
      </c>
      <c r="F225" s="211">
        <v>10.26</v>
      </c>
      <c r="G225" s="211">
        <v>11.799</v>
      </c>
      <c r="H225" s="210"/>
      <c r="I225" s="210"/>
      <c r="J225" s="194"/>
      <c r="K225" s="10"/>
      <c r="L225" s="10"/>
    </row>
    <row r="226" ht="62.85" customHeight="1">
      <c r="A226" t="s" s="196">
        <v>1635</v>
      </c>
      <c r="B226" s="209">
        <v>30</v>
      </c>
      <c r="C226" s="209">
        <v>61</v>
      </c>
      <c r="D226" s="210"/>
      <c r="E226" t="s" s="196">
        <v>1636</v>
      </c>
      <c r="F226" s="211">
        <v>60.5</v>
      </c>
      <c r="G226" s="211">
        <v>69.575</v>
      </c>
      <c r="H226" s="210"/>
      <c r="I226" s="210"/>
      <c r="J226" s="194"/>
      <c r="K226" s="10"/>
      <c r="L226" s="10"/>
    </row>
    <row r="227" ht="62.85" customHeight="1">
      <c r="A227" t="s" s="196">
        <v>429</v>
      </c>
      <c r="B227" s="209">
        <v>100</v>
      </c>
      <c r="C227" s="209">
        <v>2399</v>
      </c>
      <c r="D227" s="210"/>
      <c r="E227" t="s" s="196">
        <v>430</v>
      </c>
      <c r="F227" s="211">
        <v>13.25</v>
      </c>
      <c r="G227" s="211">
        <v>15.2375</v>
      </c>
      <c r="H227" s="210"/>
      <c r="I227" s="210"/>
      <c r="J227" s="194"/>
      <c r="K227" s="10"/>
      <c r="L227" s="10"/>
    </row>
    <row r="228" ht="62.85" customHeight="1">
      <c r="A228" t="s" s="196">
        <v>1637</v>
      </c>
      <c r="B228" s="209">
        <v>100</v>
      </c>
      <c r="C228" s="209">
        <v>100</v>
      </c>
      <c r="D228" s="210"/>
      <c r="E228" t="s" s="196">
        <v>1638</v>
      </c>
      <c r="F228" s="211">
        <v>40</v>
      </c>
      <c r="G228" s="211">
        <v>46</v>
      </c>
      <c r="H228" s="210"/>
      <c r="I228" s="210"/>
      <c r="J228" s="194"/>
      <c r="K228" s="10"/>
      <c r="L228" s="10"/>
    </row>
    <row r="229" ht="62.85" customHeight="1">
      <c r="A229" t="s" s="196">
        <v>1639</v>
      </c>
      <c r="B229" s="209">
        <v>80</v>
      </c>
      <c r="C229" s="209">
        <v>2240</v>
      </c>
      <c r="D229" s="210"/>
      <c r="E229" t="s" s="196">
        <v>1640</v>
      </c>
      <c r="F229" s="211">
        <v>14.52</v>
      </c>
      <c r="G229" s="211">
        <v>16.698</v>
      </c>
      <c r="H229" s="210"/>
      <c r="I229" s="210"/>
      <c r="J229" s="194"/>
      <c r="K229" s="10"/>
      <c r="L229" s="10"/>
    </row>
    <row r="230" ht="62.85" customHeight="1">
      <c r="A230" t="s" s="196">
        <v>1641</v>
      </c>
      <c r="B230" s="209">
        <v>50</v>
      </c>
      <c r="C230" s="209">
        <v>99</v>
      </c>
      <c r="D230" s="210"/>
      <c r="E230" t="s" s="196">
        <v>944</v>
      </c>
      <c r="F230" s="211">
        <v>16.93</v>
      </c>
      <c r="G230" s="211">
        <v>19.4695</v>
      </c>
      <c r="H230" s="210"/>
      <c r="I230" s="210"/>
      <c r="J230" s="194"/>
      <c r="K230" s="10"/>
      <c r="L230" s="10"/>
    </row>
    <row r="231" ht="62.85" customHeight="1">
      <c r="A231" t="s" s="196">
        <v>1642</v>
      </c>
      <c r="B231" s="209">
        <v>40</v>
      </c>
      <c r="C231" s="209">
        <v>47</v>
      </c>
      <c r="D231" s="210"/>
      <c r="E231" t="s" s="196">
        <v>1643</v>
      </c>
      <c r="F231" s="211">
        <v>5.33</v>
      </c>
      <c r="G231" s="211">
        <v>6.1295</v>
      </c>
      <c r="H231" s="210"/>
      <c r="I231" s="210"/>
      <c r="J231" s="194"/>
      <c r="K231" s="10"/>
      <c r="L231" s="10"/>
    </row>
    <row r="232" ht="62.85" customHeight="1">
      <c r="A232" t="s" s="196">
        <v>1644</v>
      </c>
      <c r="B232" s="209">
        <v>100</v>
      </c>
      <c r="C232" s="209">
        <v>766</v>
      </c>
      <c r="D232" s="210"/>
      <c r="E232" t="s" s="196">
        <v>1645</v>
      </c>
      <c r="F232" s="211">
        <v>60</v>
      </c>
      <c r="G232" s="211">
        <v>69</v>
      </c>
      <c r="H232" s="210"/>
      <c r="I232" s="210"/>
      <c r="J232" s="194"/>
      <c r="K232" s="10"/>
      <c r="L232" s="10"/>
    </row>
    <row r="233" ht="62.85" customHeight="1">
      <c r="A233" t="s" s="196">
        <v>1646</v>
      </c>
      <c r="B233" s="209">
        <v>40</v>
      </c>
      <c r="C233" s="209">
        <v>41</v>
      </c>
      <c r="D233" s="210"/>
      <c r="E233" t="s" s="240">
        <v>1647</v>
      </c>
      <c r="F233" s="211">
        <v>25</v>
      </c>
      <c r="G233" s="211">
        <v>28</v>
      </c>
      <c r="H233" s="210"/>
      <c r="I233" s="210"/>
      <c r="J233" s="194"/>
      <c r="K233" s="10"/>
      <c r="L233" s="10"/>
    </row>
    <row r="234" ht="62.85" customHeight="1">
      <c r="A234" t="s" s="196">
        <v>1648</v>
      </c>
      <c r="B234" s="209">
        <v>30</v>
      </c>
      <c r="C234" s="209">
        <v>30</v>
      </c>
      <c r="D234" s="210"/>
      <c r="E234" t="s" s="196">
        <v>1649</v>
      </c>
      <c r="F234" s="211">
        <v>65</v>
      </c>
      <c r="G234" s="211">
        <v>74.75</v>
      </c>
      <c r="H234" s="210"/>
      <c r="I234" s="210"/>
      <c r="J234" s="194"/>
      <c r="K234" s="10"/>
      <c r="L234" s="10"/>
    </row>
    <row r="235" ht="62.85" customHeight="1">
      <c r="A235" t="s" s="196">
        <v>1650</v>
      </c>
      <c r="B235" s="209">
        <v>250</v>
      </c>
      <c r="C235" s="209">
        <v>204</v>
      </c>
      <c r="D235" s="210"/>
      <c r="E235" t="s" s="196">
        <v>1651</v>
      </c>
      <c r="F235" s="211">
        <v>265</v>
      </c>
      <c r="G235" s="211">
        <v>291.5</v>
      </c>
      <c r="H235" s="210"/>
      <c r="I235" s="210"/>
      <c r="J235" s="194"/>
      <c r="K235" s="10"/>
      <c r="L235" s="10"/>
    </row>
    <row r="236" ht="62.85" customHeight="1">
      <c r="A236" t="s" s="196">
        <v>1652</v>
      </c>
      <c r="B236" s="209">
        <v>60</v>
      </c>
      <c r="C236" s="209">
        <v>180</v>
      </c>
      <c r="D236" s="210"/>
      <c r="E236" t="s" s="196">
        <v>1502</v>
      </c>
      <c r="F236" s="211">
        <v>35</v>
      </c>
      <c r="G236" s="211">
        <v>40.25</v>
      </c>
      <c r="H236" s="210"/>
      <c r="I236" s="210"/>
      <c r="J236" s="194"/>
      <c r="K236" s="10"/>
      <c r="L236" s="10"/>
    </row>
    <row r="237" ht="62.85" customHeight="1">
      <c r="A237" t="s" s="196">
        <v>1653</v>
      </c>
      <c r="B237" s="209">
        <v>10</v>
      </c>
      <c r="C237" s="209">
        <v>600</v>
      </c>
      <c r="D237" s="210"/>
      <c r="E237" t="s" s="196">
        <v>1654</v>
      </c>
      <c r="F237" s="211">
        <v>36</v>
      </c>
      <c r="G237" s="211">
        <v>41.4</v>
      </c>
      <c r="H237" s="210"/>
      <c r="I237" s="210"/>
      <c r="J237" s="194"/>
      <c r="K237" s="10"/>
      <c r="L237" s="10"/>
    </row>
    <row r="238" ht="62.85" customHeight="1">
      <c r="A238" t="s" s="196">
        <v>1655</v>
      </c>
      <c r="B238" s="209">
        <v>240</v>
      </c>
      <c r="C238" s="209">
        <v>109</v>
      </c>
      <c r="D238" s="210"/>
      <c r="E238" t="s" s="196">
        <v>1656</v>
      </c>
      <c r="F238" s="211">
        <v>15.4</v>
      </c>
      <c r="G238" s="211">
        <v>17.71</v>
      </c>
      <c r="H238" s="210"/>
      <c r="I238" s="210"/>
      <c r="J238" s="194"/>
      <c r="K238" s="10"/>
      <c r="L238" s="10"/>
    </row>
    <row r="239" ht="62.85" customHeight="1">
      <c r="A239" t="s" s="196">
        <v>1657</v>
      </c>
      <c r="B239" s="209">
        <v>30</v>
      </c>
      <c r="C239" s="209">
        <v>108</v>
      </c>
      <c r="D239" s="210"/>
      <c r="E239" t="s" s="196">
        <v>1658</v>
      </c>
      <c r="F239" s="211">
        <v>133.1</v>
      </c>
      <c r="G239" s="211">
        <v>153.065</v>
      </c>
      <c r="H239" s="210"/>
      <c r="I239" s="210"/>
      <c r="J239" s="194"/>
      <c r="K239" s="10"/>
      <c r="L239" s="10"/>
    </row>
    <row r="240" ht="62.85" customHeight="1">
      <c r="A240" t="s" s="196">
        <v>1659</v>
      </c>
      <c r="B240" s="209">
        <v>100</v>
      </c>
      <c r="C240" s="209">
        <v>1080</v>
      </c>
      <c r="D240" s="210"/>
      <c r="E240" t="s" s="196">
        <v>1660</v>
      </c>
      <c r="F240" s="211">
        <v>90</v>
      </c>
      <c r="G240" s="211">
        <v>103.5</v>
      </c>
      <c r="H240" s="210"/>
      <c r="I240" s="210"/>
      <c r="J240" s="194"/>
      <c r="K240" s="10"/>
      <c r="L240" s="10"/>
    </row>
    <row r="241" ht="62.85" customHeight="1">
      <c r="A241" t="s" s="196">
        <v>1661</v>
      </c>
      <c r="B241" s="209">
        <v>24</v>
      </c>
      <c r="C241" s="209">
        <v>18</v>
      </c>
      <c r="D241" s="210"/>
      <c r="E241" t="s" s="196">
        <v>1662</v>
      </c>
      <c r="F241" s="211">
        <v>90.75</v>
      </c>
      <c r="G241" s="211">
        <v>104.3625</v>
      </c>
      <c r="H241" s="210"/>
      <c r="I241" s="210"/>
      <c r="J241" s="194"/>
      <c r="K241" s="10"/>
      <c r="L241" s="10"/>
    </row>
    <row r="242" ht="62.85" customHeight="1">
      <c r="A242" t="s" s="196">
        <v>1663</v>
      </c>
      <c r="B242" s="209">
        <v>24</v>
      </c>
      <c r="C242" s="209">
        <v>1171</v>
      </c>
      <c r="D242" s="210"/>
      <c r="E242" t="s" s="196">
        <v>1664</v>
      </c>
      <c r="F242" s="211">
        <v>36.3</v>
      </c>
      <c r="G242" s="211">
        <v>41.745</v>
      </c>
      <c r="H242" s="210"/>
      <c r="I242" s="210"/>
      <c r="J242" s="194"/>
      <c r="K242" s="10"/>
      <c r="L242" s="10"/>
    </row>
    <row r="243" ht="62.85" customHeight="1">
      <c r="A243" t="s" s="196">
        <v>1665</v>
      </c>
      <c r="B243" s="209">
        <v>100</v>
      </c>
      <c r="C243" s="209">
        <v>12100</v>
      </c>
      <c r="D243" s="210"/>
      <c r="E243" t="s" s="196">
        <v>1666</v>
      </c>
      <c r="F243" s="211">
        <v>4.66</v>
      </c>
      <c r="G243" s="211">
        <v>5.359</v>
      </c>
      <c r="H243" s="210"/>
      <c r="I243" s="210"/>
      <c r="J243" s="194"/>
      <c r="K243" s="10"/>
      <c r="L243" s="10"/>
    </row>
    <row r="244" ht="62.85" customHeight="1">
      <c r="A244" t="s" s="196">
        <v>1100</v>
      </c>
      <c r="B244" s="209">
        <v>20</v>
      </c>
      <c r="C244" s="209">
        <v>40</v>
      </c>
      <c r="D244" s="210"/>
      <c r="E244" t="s" s="196">
        <v>1667</v>
      </c>
      <c r="F244" s="211">
        <v>25.85</v>
      </c>
      <c r="G244" s="211">
        <v>29.7275</v>
      </c>
      <c r="H244" s="210"/>
      <c r="I244" s="210"/>
      <c r="J244" s="194"/>
      <c r="K244" s="10"/>
      <c r="L244" s="10"/>
    </row>
    <row r="245" ht="62.85" customHeight="1">
      <c r="A245" t="s" s="196">
        <v>1668</v>
      </c>
      <c r="B245" s="209">
        <v>100</v>
      </c>
      <c r="C245" s="209">
        <v>790</v>
      </c>
      <c r="D245" s="210"/>
      <c r="E245" t="s" s="196">
        <v>1669</v>
      </c>
      <c r="F245" s="211">
        <v>6.9</v>
      </c>
      <c r="G245" s="211">
        <v>7.935</v>
      </c>
      <c r="H245" s="210"/>
      <c r="I245" s="210"/>
      <c r="J245" s="194"/>
      <c r="K245" s="10"/>
      <c r="L245" s="10"/>
    </row>
    <row r="246" ht="62.85" customHeight="1">
      <c r="A246" t="s" s="196">
        <v>1670</v>
      </c>
      <c r="B246" s="209">
        <v>90</v>
      </c>
      <c r="C246" s="209">
        <v>190</v>
      </c>
      <c r="D246" s="210"/>
      <c r="E246" t="s" s="196">
        <v>1671</v>
      </c>
      <c r="F246" s="211">
        <v>40</v>
      </c>
      <c r="G246" s="211">
        <v>46</v>
      </c>
      <c r="H246" s="210"/>
      <c r="I246" s="210"/>
      <c r="J246" s="194"/>
      <c r="K246" s="10"/>
      <c r="L246" s="10"/>
    </row>
    <row r="247" ht="62.85" customHeight="1">
      <c r="A247" t="s" s="196">
        <v>1672</v>
      </c>
      <c r="B247" s="209">
        <v>500</v>
      </c>
      <c r="C247" s="209">
        <v>201</v>
      </c>
      <c r="D247" s="210"/>
      <c r="E247" t="s" s="196">
        <v>1673</v>
      </c>
      <c r="F247" s="211">
        <v>12</v>
      </c>
      <c r="G247" s="211">
        <v>13.8</v>
      </c>
      <c r="H247" s="210"/>
      <c r="I247" s="210"/>
      <c r="J247" s="194"/>
      <c r="K247" s="10"/>
      <c r="L247" s="10"/>
    </row>
    <row r="248" ht="62.85" customHeight="1">
      <c r="A248" t="s" s="196">
        <v>1674</v>
      </c>
      <c r="B248" s="209">
        <v>400</v>
      </c>
      <c r="C248" s="209">
        <v>219</v>
      </c>
      <c r="D248" s="210"/>
      <c r="E248" t="s" s="196">
        <v>1675</v>
      </c>
      <c r="F248" s="211">
        <v>15</v>
      </c>
      <c r="G248" s="211">
        <v>17.25</v>
      </c>
      <c r="H248" s="210"/>
      <c r="I248" s="210"/>
      <c r="J248" s="194"/>
      <c r="K248" s="10"/>
      <c r="L248" s="10"/>
    </row>
    <row r="249" ht="62.85" customHeight="1">
      <c r="A249" t="s" s="196">
        <v>1676</v>
      </c>
      <c r="B249" s="209">
        <v>50</v>
      </c>
      <c r="C249" s="209">
        <v>200</v>
      </c>
      <c r="D249" s="210"/>
      <c r="E249" t="s" s="196">
        <v>1677</v>
      </c>
      <c r="F249" t="s" s="196">
        <v>1676</v>
      </c>
      <c r="G249" s="211">
        <v>50</v>
      </c>
      <c r="H249" s="209">
        <v>200</v>
      </c>
      <c r="I249" s="210"/>
      <c r="J249" t="s" s="241">
        <v>1677</v>
      </c>
      <c r="K249" s="30">
        <v>35</v>
      </c>
      <c r="L249" s="30">
        <v>40.25</v>
      </c>
    </row>
    <row r="250" ht="62.85" customHeight="1">
      <c r="A250" t="s" s="196">
        <v>1678</v>
      </c>
      <c r="B250" s="209">
        <v>60</v>
      </c>
      <c r="C250" s="209">
        <v>182</v>
      </c>
      <c r="D250" s="210"/>
      <c r="E250" t="s" s="196">
        <v>1679</v>
      </c>
      <c r="F250" s="211">
        <v>45</v>
      </c>
      <c r="G250" s="211">
        <v>51.75</v>
      </c>
      <c r="H250" s="210"/>
      <c r="I250" s="210"/>
      <c r="J250" s="194"/>
      <c r="K250" s="10"/>
      <c r="L250" s="10"/>
    </row>
    <row r="251" ht="62.85" customHeight="1">
      <c r="A251" t="s" s="196">
        <v>1680</v>
      </c>
      <c r="B251" s="209">
        <v>30</v>
      </c>
      <c r="C251" s="209">
        <v>1280</v>
      </c>
      <c r="D251" s="210"/>
      <c r="E251" t="s" s="196">
        <v>1681</v>
      </c>
      <c r="F251" s="211">
        <v>140</v>
      </c>
      <c r="G251" s="211">
        <v>161</v>
      </c>
      <c r="H251" s="210"/>
      <c r="I251" s="210"/>
      <c r="J251" s="194"/>
      <c r="K251" s="10"/>
      <c r="L251" s="10"/>
    </row>
    <row r="252" ht="62.85" customHeight="1">
      <c r="A252" t="s" s="196">
        <v>1682</v>
      </c>
      <c r="B252" s="209">
        <v>24</v>
      </c>
      <c r="C252" s="209">
        <v>144</v>
      </c>
      <c r="D252" s="210"/>
      <c r="E252" t="s" s="196">
        <v>1683</v>
      </c>
      <c r="F252" s="211">
        <v>42.35</v>
      </c>
      <c r="G252" s="211">
        <v>48.7025</v>
      </c>
      <c r="H252" s="210"/>
      <c r="I252" s="210"/>
      <c r="J252" s="194"/>
      <c r="K252" s="10"/>
      <c r="L252" s="10"/>
    </row>
    <row r="253" ht="62.85" customHeight="1">
      <c r="A253" s="210"/>
      <c r="B253" s="210"/>
      <c r="C253" s="210"/>
      <c r="D253" s="210"/>
      <c r="E253" s="210"/>
      <c r="F253" s="211"/>
      <c r="G253" s="211"/>
      <c r="H253" s="210"/>
      <c r="I253" s="210"/>
      <c r="J253" s="194"/>
      <c r="K253" s="10"/>
      <c r="L253" s="10"/>
    </row>
    <row r="254" ht="62.85" customHeight="1">
      <c r="A254" s="210"/>
      <c r="B254" s="210"/>
      <c r="C254" s="210"/>
      <c r="D254" s="210"/>
      <c r="E254" s="210"/>
      <c r="F254" s="211"/>
      <c r="G254" s="211"/>
      <c r="H254" s="210"/>
      <c r="I254" s="210"/>
      <c r="J254" s="194"/>
      <c r="K254" s="10"/>
      <c r="L254" s="10"/>
    </row>
    <row r="255" ht="62.85" customHeight="1">
      <c r="A255" s="210"/>
      <c r="B255" s="210"/>
      <c r="C255" s="210"/>
      <c r="D255" s="210"/>
      <c r="E255" s="210"/>
      <c r="F255" s="211"/>
      <c r="G255" s="211"/>
      <c r="H255" s="210"/>
      <c r="I255" s="210"/>
      <c r="J255" s="194"/>
      <c r="K255" s="10"/>
      <c r="L255" s="10"/>
    </row>
    <row r="256" ht="62.85" customHeight="1">
      <c r="A256" s="210"/>
      <c r="B256" s="210"/>
      <c r="C256" s="210"/>
      <c r="D256" s="210"/>
      <c r="E256" s="210"/>
      <c r="F256" s="211"/>
      <c r="G256" s="211"/>
      <c r="H256" s="210"/>
      <c r="I256" s="210"/>
      <c r="J256" s="194"/>
      <c r="K256" s="10"/>
      <c r="L256" s="10"/>
    </row>
    <row r="257" ht="62.85" customHeight="1">
      <c r="A257" s="210"/>
      <c r="B257" s="210"/>
      <c r="C257" s="210"/>
      <c r="D257" s="210"/>
      <c r="E257" s="210"/>
      <c r="F257" s="211"/>
      <c r="G257" s="211"/>
      <c r="H257" s="210"/>
      <c r="I257" s="210"/>
      <c r="J257" s="194"/>
      <c r="K257" s="10"/>
      <c r="L257" s="10"/>
    </row>
    <row r="258" ht="62.85" customHeight="1">
      <c r="A258" s="177"/>
      <c r="B258" s="177"/>
      <c r="C258" s="177"/>
      <c r="D258" s="177"/>
      <c r="E258" s="177"/>
      <c r="F258" s="211"/>
      <c r="G258" s="211"/>
      <c r="H258" s="210"/>
      <c r="I258" s="210"/>
      <c r="J258" s="194"/>
      <c r="K258" s="10"/>
      <c r="L258" s="10"/>
    </row>
  </sheetData>
  <mergeCells count="1">
    <mergeCell ref="A1:J1"/>
  </mergeCells>
  <pageMargins left="0.511811" right="0.511811" top="0.787402" bottom="0.787402" header="0.314961" footer="0.314961"/>
  <pageSetup firstPageNumber="1" fitToHeight="1" fitToWidth="1" scale="100" useFirstPageNumber="0" orientation="portrait" pageOrder="downThenOver"/>
  <headerFooter>
    <oddFooter>&amp;C&amp;"Helvetica Neue,Regular"&amp;12&amp;K000000&amp;P</oddFooter>
  </headerFooter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dimension ref="A1:G10"/>
  <sheetViews>
    <sheetView workbookViewId="0" showGridLines="0" defaultGridColor="1"/>
  </sheetViews>
  <sheetFormatPr defaultColWidth="10.5" defaultRowHeight="8.25" customHeight="1" outlineLevelRow="0" outlineLevelCol="0"/>
  <cols>
    <col min="1" max="1" width="10.5" style="242" customWidth="1"/>
    <col min="2" max="2" width="26.5" style="242" customWidth="1"/>
    <col min="3" max="3" width="33.5" style="242" customWidth="1"/>
    <col min="4" max="4" width="24.5" style="242" customWidth="1"/>
    <col min="5" max="5" width="71" style="242" customWidth="1"/>
    <col min="6" max="6" width="37" style="242" customWidth="1"/>
    <col min="7" max="7" width="10.5" style="242" customWidth="1"/>
    <col min="8" max="16384" width="10.5" style="242" customWidth="1"/>
  </cols>
  <sheetData>
    <row r="1" ht="8.25" customHeight="1">
      <c r="A1" s="10"/>
      <c r="B1" s="216"/>
      <c r="C1" s="216"/>
      <c r="D1" s="216"/>
      <c r="E1" s="216"/>
      <c r="F1" s="243"/>
      <c r="G1" s="10"/>
    </row>
    <row r="2" ht="63.75" customHeight="1">
      <c r="A2" s="244"/>
      <c r="B2" s="245"/>
      <c r="C2" s="246"/>
      <c r="D2" s="246"/>
      <c r="E2" s="246"/>
      <c r="F2" s="246"/>
      <c r="G2" s="9"/>
    </row>
    <row r="3" ht="26.25" customHeight="1">
      <c r="A3" s="244"/>
      <c r="B3" t="s" s="247">
        <v>228</v>
      </c>
      <c r="C3" t="s" s="247">
        <v>229</v>
      </c>
      <c r="D3" t="s" s="247">
        <v>236</v>
      </c>
      <c r="E3" t="s" s="247">
        <v>237</v>
      </c>
      <c r="F3" t="s" s="248">
        <v>1684</v>
      </c>
      <c r="G3" s="173"/>
    </row>
    <row r="4" ht="90" customHeight="1">
      <c r="A4" s="244"/>
      <c r="B4" t="s" s="249">
        <v>1685</v>
      </c>
      <c r="C4" s="250">
        <v>1</v>
      </c>
      <c r="D4" s="251"/>
      <c r="E4" t="s" s="252">
        <v>1686</v>
      </c>
      <c r="F4" s="253">
        <v>249.99</v>
      </c>
      <c r="G4" s="254"/>
    </row>
    <row r="5" ht="90" customHeight="1">
      <c r="A5" s="244"/>
      <c r="B5" t="s" s="249">
        <v>1687</v>
      </c>
      <c r="C5" s="250">
        <v>1</v>
      </c>
      <c r="D5" s="251"/>
      <c r="E5" t="s" s="252">
        <v>1688</v>
      </c>
      <c r="F5" s="253">
        <v>499.99</v>
      </c>
      <c r="G5" s="254"/>
    </row>
    <row r="6" ht="90" customHeight="1">
      <c r="A6" s="244"/>
      <c r="B6" t="s" s="249">
        <v>1689</v>
      </c>
      <c r="C6" s="250">
        <v>1</v>
      </c>
      <c r="D6" s="251"/>
      <c r="E6" t="s" s="252">
        <v>1690</v>
      </c>
      <c r="F6" s="253">
        <v>499.99</v>
      </c>
      <c r="G6" s="254"/>
    </row>
    <row r="7" ht="90" customHeight="1">
      <c r="A7" s="244"/>
      <c r="B7" t="s" s="249">
        <v>1691</v>
      </c>
      <c r="C7" s="250">
        <v>1</v>
      </c>
      <c r="D7" s="251"/>
      <c r="E7" t="s" s="252">
        <v>1692</v>
      </c>
      <c r="F7" s="253">
        <v>699.99</v>
      </c>
      <c r="G7" s="254"/>
    </row>
    <row r="8" ht="90" customHeight="1">
      <c r="A8" s="244"/>
      <c r="B8" t="s" s="249">
        <v>1693</v>
      </c>
      <c r="C8" s="250">
        <v>1</v>
      </c>
      <c r="D8" s="251"/>
      <c r="E8" t="s" s="252">
        <v>1694</v>
      </c>
      <c r="F8" s="253">
        <v>1699.99</v>
      </c>
      <c r="G8" s="254"/>
    </row>
    <row r="9" ht="72" customHeight="1">
      <c r="A9" s="244"/>
      <c r="B9" t="s" s="255">
        <v>1695</v>
      </c>
      <c r="C9" s="256"/>
      <c r="D9" s="256"/>
      <c r="E9" s="256"/>
      <c r="F9" s="256"/>
      <c r="G9" s="254"/>
    </row>
    <row r="10" ht="8.25" customHeight="1">
      <c r="A10" s="10"/>
      <c r="B10" s="257"/>
      <c r="C10" s="257"/>
      <c r="D10" s="257"/>
      <c r="E10" s="257"/>
      <c r="F10" s="258"/>
      <c r="G10" s="10"/>
    </row>
  </sheetData>
  <mergeCells count="2">
    <mergeCell ref="B2:F2"/>
    <mergeCell ref="B9:F9"/>
  </mergeCells>
  <pageMargins left="0.511811" right="0.511811" top="0.787402" bottom="0.787402" header="0.314961" footer="0.314961"/>
  <pageSetup firstPageNumber="1" fitToHeight="1" fitToWidth="1" scale="100" useFirstPageNumber="0" orientation="portrait" pageOrder="downThenOver"/>
  <headerFooter>
    <oddFooter>&amp;C&amp;"Helvetica Neue,Regular"&amp;12&amp;K000000&amp;P</oddFooter>
  </headerFooter>
  <drawing r:id="rId1"/>
</worksheet>
</file>

<file path=xl/worksheets/sheet6.xml><?xml version="1.0" encoding="utf-8"?>
<worksheet xmlns:r="http://schemas.openxmlformats.org/officeDocument/2006/relationships" xmlns="http://schemas.openxmlformats.org/spreadsheetml/2006/main">
  <sheetPr>
    <pageSetUpPr fitToPage="1"/>
  </sheetPr>
  <dimension ref="A1:H33"/>
  <sheetViews>
    <sheetView workbookViewId="0" showGridLines="0" defaultGridColor="1"/>
  </sheetViews>
  <sheetFormatPr defaultColWidth="10.5" defaultRowHeight="8.25" customHeight="1" outlineLevelRow="0" outlineLevelCol="0"/>
  <cols>
    <col min="1" max="1" width="10.5" style="259" customWidth="1"/>
    <col min="2" max="2" width="25" style="259" customWidth="1"/>
    <col min="3" max="3" width="34" style="259" customWidth="1"/>
    <col min="4" max="4" width="24.5" style="259" customWidth="1"/>
    <col min="5" max="5" width="61.5" style="259" customWidth="1"/>
    <col min="6" max="7" width="26" style="259" customWidth="1"/>
    <col min="8" max="8" width="10.5" style="259" customWidth="1"/>
    <col min="9" max="16384" width="10.5" style="259" customWidth="1"/>
  </cols>
  <sheetData>
    <row r="1" ht="8.25" customHeight="1">
      <c r="A1" s="10"/>
      <c r="B1" s="216"/>
      <c r="C1" s="216"/>
      <c r="D1" s="216"/>
      <c r="E1" s="216"/>
      <c r="F1" s="216"/>
      <c r="G1" s="216"/>
      <c r="H1" s="10"/>
    </row>
    <row r="2" ht="63.75" customHeight="1">
      <c r="A2" s="244"/>
      <c r="B2" s="260"/>
      <c r="C2" s="261"/>
      <c r="D2" s="261"/>
      <c r="E2" s="261"/>
      <c r="F2" s="261"/>
      <c r="G2" s="262"/>
      <c r="H2" s="173"/>
    </row>
    <row r="3" ht="26.25" customHeight="1">
      <c r="A3" s="244"/>
      <c r="B3" t="s" s="247">
        <v>228</v>
      </c>
      <c r="C3" t="s" s="247">
        <v>229</v>
      </c>
      <c r="D3" t="s" s="247">
        <v>236</v>
      </c>
      <c r="E3" t="s" s="247">
        <v>237</v>
      </c>
      <c r="F3" t="s" s="247">
        <v>1684</v>
      </c>
      <c r="G3" t="s" s="247">
        <v>1684</v>
      </c>
      <c r="H3" s="173"/>
    </row>
    <row r="4" ht="72" customHeight="1">
      <c r="A4" s="244"/>
      <c r="B4" t="s" s="249">
        <v>1092</v>
      </c>
      <c r="C4" s="263"/>
      <c r="D4" s="251"/>
      <c r="E4" t="s" s="252">
        <v>1696</v>
      </c>
      <c r="F4" s="253">
        <v>24</v>
      </c>
      <c r="G4" s="253">
        <v>21.6</v>
      </c>
      <c r="H4" s="254"/>
    </row>
    <row r="5" ht="72" customHeight="1">
      <c r="A5" s="244"/>
      <c r="B5" t="s" s="249">
        <v>1553</v>
      </c>
      <c r="C5" s="263"/>
      <c r="D5" s="251"/>
      <c r="E5" t="s" s="252">
        <v>1554</v>
      </c>
      <c r="F5" s="253">
        <v>5.19</v>
      </c>
      <c r="G5" s="253">
        <v>4.671</v>
      </c>
      <c r="H5" s="254"/>
    </row>
    <row r="6" ht="72" customHeight="1">
      <c r="A6" s="244"/>
      <c r="B6" t="s" s="249">
        <v>1540</v>
      </c>
      <c r="C6" s="263"/>
      <c r="D6" s="251"/>
      <c r="E6" t="s" s="252">
        <v>1541</v>
      </c>
      <c r="F6" s="253">
        <v>8.25</v>
      </c>
      <c r="G6" s="253">
        <v>7.5</v>
      </c>
      <c r="H6" s="254"/>
    </row>
    <row r="7" ht="72" customHeight="1">
      <c r="A7" s="244"/>
      <c r="B7" t="s" s="249">
        <v>1096</v>
      </c>
      <c r="C7" s="263"/>
      <c r="D7" s="251"/>
      <c r="E7" t="s" s="252">
        <v>1544</v>
      </c>
      <c r="F7" s="253">
        <v>8.25</v>
      </c>
      <c r="G7" s="253">
        <v>7.5</v>
      </c>
      <c r="H7" s="254"/>
    </row>
    <row r="8" ht="72" customHeight="1">
      <c r="A8" s="244"/>
      <c r="B8" t="s" s="249">
        <v>1562</v>
      </c>
      <c r="C8" s="263"/>
      <c r="D8" s="251"/>
      <c r="E8" t="s" s="252">
        <v>1563</v>
      </c>
      <c r="F8" s="253">
        <v>11.55</v>
      </c>
      <c r="G8" s="253">
        <v>10.5</v>
      </c>
      <c r="H8" s="254"/>
    </row>
    <row r="9" ht="72" customHeight="1">
      <c r="A9" s="244"/>
      <c r="B9" t="s" s="249">
        <v>1098</v>
      </c>
      <c r="C9" s="263"/>
      <c r="D9" s="251"/>
      <c r="E9" t="s" s="252">
        <v>1616</v>
      </c>
      <c r="F9" s="253">
        <v>11.55</v>
      </c>
      <c r="G9" s="253">
        <v>10.5</v>
      </c>
      <c r="H9" s="254"/>
    </row>
    <row r="10" ht="72" customHeight="1">
      <c r="A10" s="244"/>
      <c r="B10" t="s" s="249">
        <v>1604</v>
      </c>
      <c r="C10" s="263"/>
      <c r="D10" s="251"/>
      <c r="E10" t="s" s="252">
        <v>1605</v>
      </c>
      <c r="F10" s="253">
        <v>14.85</v>
      </c>
      <c r="G10" s="253">
        <v>13.5</v>
      </c>
      <c r="H10" s="254"/>
    </row>
    <row r="11" ht="72" customHeight="1">
      <c r="A11" s="244"/>
      <c r="B11" t="s" s="249">
        <v>1102</v>
      </c>
      <c r="C11" s="263"/>
      <c r="D11" s="251"/>
      <c r="E11" t="s" s="252">
        <v>1103</v>
      </c>
      <c r="F11" s="253">
        <v>25.85</v>
      </c>
      <c r="G11" s="253">
        <v>23.5</v>
      </c>
      <c r="H11" s="254"/>
    </row>
    <row r="12" ht="72" customHeight="1">
      <c r="A12" s="244"/>
      <c r="B12" t="s" s="249">
        <v>1100</v>
      </c>
      <c r="C12" s="263"/>
      <c r="D12" s="251"/>
      <c r="E12" t="s" s="252">
        <v>1667</v>
      </c>
      <c r="F12" s="253">
        <v>25.85</v>
      </c>
      <c r="G12" s="253">
        <v>23.5</v>
      </c>
      <c r="H12" s="254"/>
    </row>
    <row r="13" ht="72" customHeight="1">
      <c r="A13" s="244"/>
      <c r="B13" t="s" s="249">
        <v>1542</v>
      </c>
      <c r="C13" s="263"/>
      <c r="D13" s="251"/>
      <c r="E13" t="s" s="252">
        <v>1105</v>
      </c>
      <c r="F13" s="253">
        <v>9.35</v>
      </c>
      <c r="G13" s="253">
        <v>8.5</v>
      </c>
      <c r="H13" s="254"/>
    </row>
    <row r="14" ht="72" customHeight="1">
      <c r="A14" s="244"/>
      <c r="B14" t="s" s="249">
        <v>1104</v>
      </c>
      <c r="C14" s="263"/>
      <c r="D14" s="251"/>
      <c r="E14" t="s" s="252">
        <v>1555</v>
      </c>
      <c r="F14" s="253">
        <v>9.35</v>
      </c>
      <c r="G14" s="253">
        <v>8.5</v>
      </c>
      <c r="H14" s="254"/>
    </row>
    <row r="15" ht="72" customHeight="1">
      <c r="A15" s="244"/>
      <c r="B15" t="s" s="249">
        <v>1564</v>
      </c>
      <c r="C15" s="263"/>
      <c r="D15" s="251"/>
      <c r="E15" t="s" s="252">
        <v>1565</v>
      </c>
      <c r="F15" s="253">
        <v>12.65</v>
      </c>
      <c r="G15" s="253">
        <v>11.5</v>
      </c>
      <c r="H15" s="254"/>
    </row>
    <row r="16" ht="72" customHeight="1">
      <c r="A16" s="244"/>
      <c r="B16" t="s" s="249">
        <v>1106</v>
      </c>
      <c r="C16" s="263"/>
      <c r="D16" s="251"/>
      <c r="E16" t="s" s="252">
        <v>1107</v>
      </c>
      <c r="F16" s="253">
        <v>12.65</v>
      </c>
      <c r="G16" s="253">
        <v>11.5</v>
      </c>
      <c r="H16" s="254"/>
    </row>
    <row r="17" ht="72" customHeight="1">
      <c r="A17" s="244"/>
      <c r="B17" t="s" s="249">
        <v>1088</v>
      </c>
      <c r="C17" s="263"/>
      <c r="D17" s="251"/>
      <c r="E17" t="s" s="252">
        <v>1108</v>
      </c>
      <c r="F17" s="253">
        <v>16.5</v>
      </c>
      <c r="G17" s="253">
        <v>15</v>
      </c>
      <c r="H17" s="254"/>
    </row>
    <row r="18" ht="72" customHeight="1">
      <c r="A18" s="244"/>
      <c r="B18" t="s" s="249">
        <v>1577</v>
      </c>
      <c r="C18" s="263"/>
      <c r="D18" s="251"/>
      <c r="E18" t="s" s="252">
        <v>1578</v>
      </c>
      <c r="F18" s="253">
        <v>16.5</v>
      </c>
      <c r="G18" s="253">
        <v>15</v>
      </c>
      <c r="H18" s="173"/>
    </row>
    <row r="19" ht="72" customHeight="1">
      <c r="A19" s="244"/>
      <c r="B19" t="s" s="249">
        <v>1109</v>
      </c>
      <c r="C19" s="263"/>
      <c r="D19" s="251"/>
      <c r="E19" t="s" s="252">
        <v>1110</v>
      </c>
      <c r="F19" s="253">
        <v>27.5</v>
      </c>
      <c r="G19" s="253">
        <v>25</v>
      </c>
      <c r="H19" s="173"/>
    </row>
    <row r="20" ht="72" customHeight="1">
      <c r="A20" s="244"/>
      <c r="B20" t="s" s="249">
        <v>1113</v>
      </c>
      <c r="C20" s="263"/>
      <c r="D20" s="251"/>
      <c r="E20" t="s" s="252">
        <v>1697</v>
      </c>
      <c r="F20" s="253">
        <v>9.35</v>
      </c>
      <c r="G20" s="253">
        <v>8.5</v>
      </c>
      <c r="H20" s="173"/>
    </row>
    <row r="21" ht="72" customHeight="1">
      <c r="A21" s="244"/>
      <c r="B21" t="s" s="249">
        <v>1115</v>
      </c>
      <c r="C21" s="263"/>
      <c r="D21" s="251"/>
      <c r="E21" t="s" s="252">
        <v>1624</v>
      </c>
      <c r="F21" s="253">
        <v>13.2</v>
      </c>
      <c r="G21" s="253">
        <v>12</v>
      </c>
      <c r="H21" s="173"/>
    </row>
    <row r="22" ht="72" customHeight="1">
      <c r="A22" s="244"/>
      <c r="B22" t="s" s="249">
        <v>1117</v>
      </c>
      <c r="C22" s="263"/>
      <c r="D22" s="251"/>
      <c r="E22" t="s" s="252">
        <v>1118</v>
      </c>
      <c r="F22" s="253">
        <v>13.2</v>
      </c>
      <c r="G22" s="253">
        <v>12</v>
      </c>
      <c r="H22" s="173"/>
    </row>
    <row r="23" ht="72" customHeight="1">
      <c r="A23" s="244"/>
      <c r="B23" t="s" s="249">
        <v>1120</v>
      </c>
      <c r="C23" s="263"/>
      <c r="D23" s="251"/>
      <c r="E23" t="s" s="252">
        <v>1121</v>
      </c>
      <c r="F23" s="253">
        <v>16.5</v>
      </c>
      <c r="G23" s="253">
        <v>15</v>
      </c>
      <c r="H23" s="173"/>
    </row>
    <row r="24" ht="72" customHeight="1">
      <c r="A24" s="244"/>
      <c r="B24" t="s" s="249">
        <v>1566</v>
      </c>
      <c r="C24" s="263"/>
      <c r="D24" s="251"/>
      <c r="E24" t="s" s="252">
        <v>1567</v>
      </c>
      <c r="F24" s="253">
        <v>16.5</v>
      </c>
      <c r="G24" s="253">
        <v>15</v>
      </c>
      <c r="H24" s="173"/>
    </row>
    <row r="25" ht="72" customHeight="1">
      <c r="A25" s="244"/>
      <c r="B25" t="s" s="249">
        <v>1122</v>
      </c>
      <c r="C25" s="263"/>
      <c r="D25" s="251"/>
      <c r="E25" t="s" s="252">
        <v>1123</v>
      </c>
      <c r="F25" s="253">
        <v>27.5</v>
      </c>
      <c r="G25" s="253">
        <v>25</v>
      </c>
      <c r="H25" s="173"/>
    </row>
    <row r="26" ht="72" customHeight="1">
      <c r="A26" s="244"/>
      <c r="B26" t="s" s="249">
        <v>1124</v>
      </c>
      <c r="C26" s="263"/>
      <c r="D26" s="251"/>
      <c r="E26" t="s" s="252">
        <v>1125</v>
      </c>
      <c r="F26" s="253">
        <v>27.5</v>
      </c>
      <c r="G26" s="253">
        <v>25</v>
      </c>
      <c r="H26" s="173"/>
    </row>
    <row r="27" ht="72" customHeight="1">
      <c r="A27" s="244"/>
      <c r="B27" t="s" s="249">
        <v>1597</v>
      </c>
      <c r="C27" s="263"/>
      <c r="D27" s="251"/>
      <c r="E27" t="s" s="252">
        <v>1598</v>
      </c>
      <c r="F27" s="253">
        <v>10.45</v>
      </c>
      <c r="G27" s="253">
        <v>9.5</v>
      </c>
      <c r="H27" s="173"/>
    </row>
    <row r="28" ht="72" customHeight="1">
      <c r="A28" s="244"/>
      <c r="B28" t="s" s="249">
        <v>1126</v>
      </c>
      <c r="C28" s="263"/>
      <c r="D28" s="251"/>
      <c r="E28" t="s" s="252">
        <v>1127</v>
      </c>
      <c r="F28" s="253">
        <v>10.45</v>
      </c>
      <c r="G28" s="253">
        <v>9.5</v>
      </c>
      <c r="H28" s="173"/>
    </row>
    <row r="29" ht="72" customHeight="1">
      <c r="A29" s="244"/>
      <c r="B29" t="s" s="249">
        <v>1128</v>
      </c>
      <c r="C29" s="263"/>
      <c r="D29" s="251"/>
      <c r="E29" t="s" s="252">
        <v>1129</v>
      </c>
      <c r="F29" s="253">
        <v>15.4</v>
      </c>
      <c r="G29" s="253">
        <v>14</v>
      </c>
      <c r="H29" s="173"/>
    </row>
    <row r="30" ht="72" customHeight="1">
      <c r="A30" s="244"/>
      <c r="B30" t="s" s="249">
        <v>1402</v>
      </c>
      <c r="C30" s="263"/>
      <c r="D30" s="251"/>
      <c r="E30" t="s" s="252">
        <v>1568</v>
      </c>
      <c r="F30" s="253">
        <v>15.4</v>
      </c>
      <c r="G30" s="253">
        <v>14</v>
      </c>
      <c r="H30" s="173"/>
    </row>
    <row r="31" ht="72" customHeight="1">
      <c r="A31" s="244"/>
      <c r="B31" t="s" s="249">
        <v>1130</v>
      </c>
      <c r="C31" s="263"/>
      <c r="D31" s="251"/>
      <c r="E31" t="s" s="252">
        <v>1131</v>
      </c>
      <c r="F31" s="253">
        <v>18.15</v>
      </c>
      <c r="G31" s="253">
        <v>16.5</v>
      </c>
      <c r="H31" s="173"/>
    </row>
    <row r="32" ht="72" customHeight="1">
      <c r="A32" s="244"/>
      <c r="B32" t="s" s="249">
        <v>1569</v>
      </c>
      <c r="C32" s="263"/>
      <c r="D32" s="251"/>
      <c r="E32" t="s" s="252">
        <v>1570</v>
      </c>
      <c r="F32" s="253">
        <v>18.15</v>
      </c>
      <c r="G32" s="253">
        <v>16.5</v>
      </c>
      <c r="H32" s="173"/>
    </row>
    <row r="33" ht="72" customHeight="1">
      <c r="A33" s="244"/>
      <c r="B33" t="s" s="249">
        <v>1132</v>
      </c>
      <c r="C33" s="263"/>
      <c r="D33" s="251"/>
      <c r="E33" t="s" s="252">
        <v>1133</v>
      </c>
      <c r="F33" s="253">
        <v>29.15</v>
      </c>
      <c r="G33" s="253">
        <v>26.5</v>
      </c>
      <c r="H33" s="173"/>
    </row>
  </sheetData>
  <mergeCells count="1">
    <mergeCell ref="B2:G2"/>
  </mergeCells>
  <pageMargins left="0.511811" right="0.511811" top="0.787402" bottom="0.787402" header="0.314961" footer="0.314961"/>
  <pageSetup firstPageNumber="1" fitToHeight="1" fitToWidth="1" scale="100" useFirstPageNumber="0" orientation="portrait" pageOrder="downThenOver"/>
  <headerFooter>
    <oddFooter>&amp;C&amp;"Helvetica Neue,Regular"&amp;12&amp;K000000&amp;P</oddFooter>
  </headerFooter>
  <drawing r:id="rId1"/>
</worksheet>
</file>

<file path=xl/worksheets/sheet7.xml><?xml version="1.0" encoding="utf-8"?>
<worksheet xmlns:r="http://schemas.openxmlformats.org/officeDocument/2006/relationships" xmlns="http://schemas.openxmlformats.org/spreadsheetml/2006/main">
  <dimension ref="A1:I22"/>
  <sheetViews>
    <sheetView workbookViewId="0" showGridLines="0" defaultGridColor="1"/>
  </sheetViews>
  <sheetFormatPr defaultColWidth="10.5" defaultRowHeight="8.25" customHeight="1" outlineLevelRow="0" outlineLevelCol="0"/>
  <cols>
    <col min="1" max="1" width="10.5" style="264" customWidth="1"/>
    <col min="2" max="2" width="26.5" style="264" customWidth="1"/>
    <col min="3" max="3" width="33.5" style="264" customWidth="1"/>
    <col min="4" max="4" width="24.5" style="264" customWidth="1"/>
    <col min="5" max="5" width="71" style="264" customWidth="1"/>
    <col min="6" max="8" width="28" style="264" customWidth="1"/>
    <col min="9" max="9" width="10.5" style="264" customWidth="1"/>
    <col min="10" max="16384" width="10.5" style="264" customWidth="1"/>
  </cols>
  <sheetData>
    <row r="1" ht="8.25" customHeight="1">
      <c r="A1" s="10"/>
      <c r="B1" s="216"/>
      <c r="C1" s="216"/>
      <c r="D1" s="216"/>
      <c r="E1" s="216"/>
      <c r="F1" s="216"/>
      <c r="G1" s="216"/>
      <c r="H1" s="243"/>
      <c r="I1" s="10"/>
    </row>
    <row r="2" ht="63.75" customHeight="1">
      <c r="A2" s="244"/>
      <c r="B2" s="245"/>
      <c r="C2" s="246"/>
      <c r="D2" s="246"/>
      <c r="E2" s="246"/>
      <c r="F2" s="246"/>
      <c r="G2" s="246"/>
      <c r="H2" s="246"/>
      <c r="I2" s="9"/>
    </row>
    <row r="3" ht="26.25" customHeight="1">
      <c r="A3" s="244"/>
      <c r="B3" t="s" s="247">
        <v>228</v>
      </c>
      <c r="C3" t="s" s="247">
        <v>229</v>
      </c>
      <c r="D3" t="s" s="247">
        <v>236</v>
      </c>
      <c r="E3" t="s" s="247">
        <v>237</v>
      </c>
      <c r="F3" t="s" s="248">
        <v>1684</v>
      </c>
      <c r="G3" t="s" s="248">
        <v>1698</v>
      </c>
      <c r="H3" t="s" s="248">
        <v>1699</v>
      </c>
      <c r="I3" s="173"/>
    </row>
    <row r="4" ht="90" customHeight="1">
      <c r="A4" s="244"/>
      <c r="B4" t="s" s="249">
        <v>622</v>
      </c>
      <c r="C4" s="250">
        <v>15</v>
      </c>
      <c r="D4" s="251"/>
      <c r="E4" t="s" s="252">
        <v>623</v>
      </c>
      <c r="F4" s="253">
        <v>88.5</v>
      </c>
      <c r="G4" s="253">
        <f>F4*(1+0.15)</f>
        <v>101.775</v>
      </c>
      <c r="H4" s="253">
        <f>F4*(1+0.1)</f>
        <v>97.34999999999999</v>
      </c>
      <c r="I4" s="254"/>
    </row>
    <row r="5" ht="90" customHeight="1">
      <c r="A5" s="244"/>
      <c r="B5" t="s" s="249">
        <v>614</v>
      </c>
      <c r="C5" s="250">
        <v>16</v>
      </c>
      <c r="D5" s="251"/>
      <c r="E5" t="s" s="252">
        <v>615</v>
      </c>
      <c r="F5" s="253">
        <v>82.59999999999999</v>
      </c>
      <c r="G5" s="253">
        <f>F5*(1+0.15)</f>
        <v>94.98999999999999</v>
      </c>
      <c r="H5" s="253">
        <f>F5*(1+0.1)</f>
        <v>90.86</v>
      </c>
      <c r="I5" s="254"/>
    </row>
    <row r="6" ht="90" customHeight="1">
      <c r="A6" s="244"/>
      <c r="B6" t="s" s="249">
        <v>620</v>
      </c>
      <c r="C6" s="250">
        <v>20</v>
      </c>
      <c r="D6" s="251"/>
      <c r="E6" t="s" s="252">
        <v>621</v>
      </c>
      <c r="F6" s="253">
        <v>118</v>
      </c>
      <c r="G6" s="253">
        <f>F6*(1+0.15)</f>
        <v>135.7</v>
      </c>
      <c r="H6" s="253">
        <f>F6*(1+0.1)</f>
        <v>129.8</v>
      </c>
      <c r="I6" s="254"/>
    </row>
    <row r="7" ht="90" customHeight="1">
      <c r="A7" s="244"/>
      <c r="B7" t="s" s="249">
        <v>947</v>
      </c>
      <c r="C7" s="250">
        <v>60</v>
      </c>
      <c r="D7" s="251"/>
      <c r="E7" t="s" s="252">
        <v>948</v>
      </c>
      <c r="F7" s="253">
        <v>25.96</v>
      </c>
      <c r="G7" s="253">
        <f>F7*(1+0.15)</f>
        <v>29.854</v>
      </c>
      <c r="H7" s="253">
        <f>F7*(1+0.1)</f>
        <v>28.556</v>
      </c>
      <c r="I7" s="254"/>
    </row>
    <row r="8" ht="90" customHeight="1">
      <c r="A8" s="244"/>
      <c r="B8" t="s" s="249">
        <v>713</v>
      </c>
      <c r="C8" s="250">
        <v>24</v>
      </c>
      <c r="D8" s="251"/>
      <c r="E8" t="s" s="252">
        <v>714</v>
      </c>
      <c r="F8" s="253">
        <v>35.4</v>
      </c>
      <c r="G8" s="253">
        <f>F8*(1+0.15)</f>
        <v>40.71</v>
      </c>
      <c r="H8" s="253">
        <f>F8*(1+0.1)</f>
        <v>38.94</v>
      </c>
      <c r="I8" s="254"/>
    </row>
    <row r="9" ht="90" customHeight="1">
      <c r="A9" s="244"/>
      <c r="B9" t="s" s="249">
        <v>891</v>
      </c>
      <c r="C9" s="250">
        <v>120</v>
      </c>
      <c r="D9" s="251"/>
      <c r="E9" t="s" s="252">
        <v>892</v>
      </c>
      <c r="F9" s="253">
        <v>15.93</v>
      </c>
      <c r="G9" s="253">
        <f>F9*(1+0.15)</f>
        <v>18.3195</v>
      </c>
      <c r="H9" s="253">
        <f>F9*(1+0.1)</f>
        <v>17.523</v>
      </c>
      <c r="I9" s="254"/>
    </row>
    <row r="10" ht="90" customHeight="1">
      <c r="A10" s="244"/>
      <c r="B10" t="s" s="249">
        <v>597</v>
      </c>
      <c r="C10" s="250">
        <v>12</v>
      </c>
      <c r="D10" s="177"/>
      <c r="E10" t="s" s="252">
        <v>598</v>
      </c>
      <c r="F10" s="253">
        <v>247.8</v>
      </c>
      <c r="G10" s="253">
        <f>F10*(1+0.15)</f>
        <v>284.97</v>
      </c>
      <c r="H10" s="253">
        <f>F10*(1+0.1)</f>
        <v>272.58</v>
      </c>
      <c r="I10" s="254"/>
    </row>
    <row r="11" ht="90" customHeight="1">
      <c r="A11" s="244"/>
      <c r="B11" t="s" s="249">
        <v>600</v>
      </c>
      <c r="C11" s="250">
        <v>24</v>
      </c>
      <c r="D11" s="177"/>
      <c r="E11" t="s" s="252">
        <v>601</v>
      </c>
      <c r="F11" s="253">
        <v>165.2</v>
      </c>
      <c r="G11" s="253">
        <f>F11*(1+0.15)</f>
        <v>189.98</v>
      </c>
      <c r="H11" s="253">
        <f>F11*(1+0.1)</f>
        <v>181.72</v>
      </c>
      <c r="I11" s="254"/>
    </row>
    <row r="12" ht="90" customHeight="1">
      <c r="A12" s="244"/>
      <c r="B12" t="s" s="249">
        <v>419</v>
      </c>
      <c r="C12" s="250">
        <v>50</v>
      </c>
      <c r="D12" s="177"/>
      <c r="E12" t="s" s="252">
        <v>420</v>
      </c>
      <c r="F12" s="253">
        <v>41.3</v>
      </c>
      <c r="G12" s="253">
        <f>F12*(1+0.15)</f>
        <v>47.495</v>
      </c>
      <c r="H12" s="253">
        <f>F12*(1+0.1)</f>
        <v>45.43</v>
      </c>
      <c r="I12" s="254"/>
    </row>
    <row r="13" ht="90" customHeight="1">
      <c r="A13" s="244"/>
      <c r="B13" t="s" s="249">
        <v>417</v>
      </c>
      <c r="C13" s="250">
        <v>50</v>
      </c>
      <c r="D13" s="177"/>
      <c r="E13" t="s" s="252">
        <v>418</v>
      </c>
      <c r="F13" s="253">
        <v>29.5</v>
      </c>
      <c r="G13" s="253">
        <f>F13*(1+0.15)</f>
        <v>33.925</v>
      </c>
      <c r="H13" s="253">
        <f>F13*(1+0.1)</f>
        <v>32.45</v>
      </c>
      <c r="I13" s="254"/>
    </row>
    <row r="14" ht="90" customHeight="1">
      <c r="A14" s="244"/>
      <c r="B14" t="s" s="249">
        <v>640</v>
      </c>
      <c r="C14" s="250">
        <v>10</v>
      </c>
      <c r="D14" s="177"/>
      <c r="E14" t="s" s="252">
        <v>641</v>
      </c>
      <c r="F14" s="253">
        <v>47.99</v>
      </c>
      <c r="G14" s="253">
        <f>F14*(1+0.15)</f>
        <v>55.1885</v>
      </c>
      <c r="H14" s="253">
        <f>F14*(1+0.1)</f>
        <v>52.789</v>
      </c>
      <c r="I14" s="254"/>
    </row>
    <row r="15" ht="90" customHeight="1">
      <c r="A15" s="244"/>
      <c r="B15" t="s" s="249">
        <v>632</v>
      </c>
      <c r="C15" s="250">
        <v>10</v>
      </c>
      <c r="D15" s="177"/>
      <c r="E15" t="s" s="252">
        <v>633</v>
      </c>
      <c r="F15" s="253">
        <v>47.2</v>
      </c>
      <c r="G15" s="253">
        <f>F15*(1+0.15)</f>
        <v>54.28</v>
      </c>
      <c r="H15" s="253">
        <f>F15*(1+0.1)</f>
        <v>51.92</v>
      </c>
      <c r="I15" s="254"/>
    </row>
    <row r="16" ht="90" customHeight="1">
      <c r="A16" s="244"/>
      <c r="B16" t="s" s="249">
        <v>918</v>
      </c>
      <c r="C16" s="250">
        <v>40</v>
      </c>
      <c r="D16" s="177"/>
      <c r="E16" t="s" s="252">
        <v>919</v>
      </c>
      <c r="F16" s="253">
        <v>21.24</v>
      </c>
      <c r="G16" s="253">
        <f>F16*(1+0.15)</f>
        <v>24.426</v>
      </c>
      <c r="H16" s="253">
        <f>F16*(1+0.1)</f>
        <v>23.364</v>
      </c>
      <c r="I16" s="254"/>
    </row>
    <row r="17" ht="90" customHeight="1">
      <c r="A17" s="244"/>
      <c r="B17" t="s" s="249">
        <v>716</v>
      </c>
      <c r="C17" s="250">
        <v>40</v>
      </c>
      <c r="D17" s="177"/>
      <c r="E17" t="s" s="252">
        <v>717</v>
      </c>
      <c r="F17" s="253">
        <v>33.04</v>
      </c>
      <c r="G17" s="253">
        <f>F17*(1+0.15)</f>
        <v>37.996</v>
      </c>
      <c r="H17" s="253">
        <f>F17*(1+0.1)</f>
        <v>36.344</v>
      </c>
      <c r="I17" s="254"/>
    </row>
    <row r="18" ht="90" customHeight="1">
      <c r="A18" s="244"/>
      <c r="B18" t="s" s="249">
        <v>719</v>
      </c>
      <c r="C18" s="250">
        <v>30</v>
      </c>
      <c r="D18" s="177"/>
      <c r="E18" t="s" s="252">
        <v>720</v>
      </c>
      <c r="F18" s="253">
        <v>38</v>
      </c>
      <c r="G18" s="253">
        <f>F18*(1+0.15)</f>
        <v>43.7</v>
      </c>
      <c r="H18" s="253">
        <f>F18*(1+0.1)</f>
        <v>41.8</v>
      </c>
      <c r="I18" s="254"/>
    </row>
    <row r="19" ht="90" customHeight="1">
      <c r="A19" s="244"/>
      <c r="B19" t="s" s="249">
        <v>722</v>
      </c>
      <c r="C19" s="250">
        <v>25</v>
      </c>
      <c r="D19" s="177"/>
      <c r="E19" t="s" s="252">
        <v>723</v>
      </c>
      <c r="F19" s="253">
        <v>53.1</v>
      </c>
      <c r="G19" s="253">
        <f>F19*(1+0.15)</f>
        <v>61.065</v>
      </c>
      <c r="H19" s="253">
        <f>F19*(1+0.1)</f>
        <v>58.41</v>
      </c>
      <c r="I19" s="254"/>
    </row>
    <row r="20" ht="90" customHeight="1">
      <c r="A20" s="244"/>
      <c r="B20" t="s" s="249">
        <v>724</v>
      </c>
      <c r="C20" s="250">
        <v>100</v>
      </c>
      <c r="D20" s="177"/>
      <c r="E20" t="s" s="252">
        <v>726</v>
      </c>
      <c r="F20" s="253">
        <v>4.72</v>
      </c>
      <c r="G20" s="253">
        <f>F20*(1+0.15)</f>
        <v>5.428</v>
      </c>
      <c r="H20" s="253">
        <f>F20*(1+0.1)</f>
        <v>5.192</v>
      </c>
      <c r="I20" s="254"/>
    </row>
    <row r="21" ht="90" customHeight="1">
      <c r="A21" s="244"/>
      <c r="B21" t="s" s="249">
        <v>702</v>
      </c>
      <c r="C21" s="250">
        <v>100</v>
      </c>
      <c r="D21" s="177"/>
      <c r="E21" t="s" s="252">
        <v>703</v>
      </c>
      <c r="F21" s="253">
        <v>13.57</v>
      </c>
      <c r="G21" s="253">
        <f>F21*(1+0.15)</f>
        <v>15.6055</v>
      </c>
      <c r="H21" s="253">
        <f>F21*(1+0.1)</f>
        <v>14.927</v>
      </c>
      <c r="I21" s="254"/>
    </row>
    <row r="22" ht="90" customHeight="1">
      <c r="A22" s="244"/>
      <c r="B22" t="s" s="249">
        <v>869</v>
      </c>
      <c r="C22" s="250">
        <v>30</v>
      </c>
      <c r="D22" s="177"/>
      <c r="E22" t="s" s="252">
        <v>1328</v>
      </c>
      <c r="F22" s="253">
        <v>35.4</v>
      </c>
      <c r="G22" s="253">
        <f>F22*(1+0.15)</f>
        <v>40.71</v>
      </c>
      <c r="H22" s="253">
        <f>F22*(1+0.1)</f>
        <v>38.94</v>
      </c>
      <c r="I22" s="254"/>
    </row>
  </sheetData>
  <mergeCells count="1">
    <mergeCell ref="B2:H2"/>
  </mergeCells>
  <pageMargins left="0.511811" right="0.511811" top="0.787402" bottom="0.787402" header="0.314961" footer="0.314961"/>
  <pageSetup firstPageNumber="1" fitToHeight="1" fitToWidth="1" scale="73" useFirstPageNumber="0" orientation="portrait" pageOrder="downThenOver"/>
  <headerFooter>
    <oddFooter>&amp;C&amp;"Helvetica Neue,Regular"&amp;12&amp;K000000&amp;P</oddFooter>
  </headerFooter>
  <drawing r:id="rId1"/>
</worksheet>
</file>

<file path=xl/worksheets/sheet8.xml><?xml version="1.0" encoding="utf-8"?>
<worksheet xmlns:r="http://schemas.openxmlformats.org/officeDocument/2006/relationships" xmlns="http://schemas.openxmlformats.org/spreadsheetml/2006/main">
  <dimension ref="A1:H16"/>
  <sheetViews>
    <sheetView workbookViewId="0" showGridLines="0" defaultGridColor="1"/>
  </sheetViews>
  <sheetFormatPr defaultColWidth="10.5" defaultRowHeight="8.25" customHeight="1" outlineLevelRow="0" outlineLevelCol="0"/>
  <cols>
    <col min="1" max="1" width="10.5" style="265" customWidth="1"/>
    <col min="2" max="2" width="25" style="265" customWidth="1"/>
    <col min="3" max="3" width="33.5" style="265" customWidth="1"/>
    <col min="4" max="4" width="24.5" style="265" customWidth="1"/>
    <col min="5" max="5" width="61.5" style="265" customWidth="1"/>
    <col min="6" max="6" width="25" style="265" customWidth="1"/>
    <col min="7" max="7" width="28" style="265" customWidth="1"/>
    <col min="8" max="8" width="10.5" style="265" customWidth="1"/>
    <col min="9" max="16384" width="10.5" style="265" customWidth="1"/>
  </cols>
  <sheetData>
    <row r="1" ht="8.25" customHeight="1">
      <c r="A1" s="10"/>
      <c r="B1" s="216"/>
      <c r="C1" s="216"/>
      <c r="D1" s="216"/>
      <c r="E1" s="216"/>
      <c r="F1" s="216"/>
      <c r="G1" s="216"/>
      <c r="H1" s="10"/>
    </row>
    <row r="2" ht="63.75" customHeight="1">
      <c r="A2" s="244"/>
      <c r="B2" s="266"/>
      <c r="C2" s="267"/>
      <c r="D2" s="267"/>
      <c r="E2" s="267"/>
      <c r="F2" s="267"/>
      <c r="G2" s="268"/>
      <c r="H2" s="173"/>
    </row>
    <row r="3" ht="26.25" customHeight="1">
      <c r="A3" s="244"/>
      <c r="B3" t="s" s="247">
        <v>228</v>
      </c>
      <c r="C3" t="s" s="247">
        <v>229</v>
      </c>
      <c r="D3" t="s" s="247">
        <v>236</v>
      </c>
      <c r="E3" t="s" s="247">
        <v>237</v>
      </c>
      <c r="F3" t="s" s="247">
        <v>1684</v>
      </c>
      <c r="G3" t="s" s="247">
        <v>1684</v>
      </c>
      <c r="H3" s="173"/>
    </row>
    <row r="4" ht="72" customHeight="1">
      <c r="A4" s="244"/>
      <c r="B4" t="s" s="249">
        <v>1149</v>
      </c>
      <c r="C4" s="250">
        <v>50</v>
      </c>
      <c r="D4" s="251"/>
      <c r="E4" t="s" s="252">
        <v>1150</v>
      </c>
      <c r="F4" s="253">
        <v>12</v>
      </c>
      <c r="G4" s="253">
        <v>13.2</v>
      </c>
      <c r="H4" s="254"/>
    </row>
    <row r="5" ht="72" customHeight="1">
      <c r="A5" s="244"/>
      <c r="B5" t="s" s="249">
        <v>1151</v>
      </c>
      <c r="C5" s="250">
        <v>50</v>
      </c>
      <c r="D5" s="251"/>
      <c r="E5" t="s" s="252">
        <v>1152</v>
      </c>
      <c r="F5" s="253">
        <v>18</v>
      </c>
      <c r="G5" s="253">
        <v>19.8</v>
      </c>
      <c r="H5" s="254"/>
    </row>
    <row r="6" ht="72" customHeight="1">
      <c r="A6" s="244"/>
      <c r="B6" t="s" s="249">
        <v>1153</v>
      </c>
      <c r="C6" s="250">
        <v>50</v>
      </c>
      <c r="D6" s="251"/>
      <c r="E6" t="s" s="252">
        <v>1154</v>
      </c>
      <c r="F6" s="253">
        <v>18</v>
      </c>
      <c r="G6" s="253">
        <v>19.8</v>
      </c>
      <c r="H6" s="254"/>
    </row>
    <row r="7" ht="72" customHeight="1">
      <c r="A7" s="244"/>
      <c r="B7" t="s" s="249">
        <v>1155</v>
      </c>
      <c r="C7" s="250">
        <v>50</v>
      </c>
      <c r="D7" s="251"/>
      <c r="E7" t="s" s="252">
        <v>1156</v>
      </c>
      <c r="F7" s="253">
        <v>15</v>
      </c>
      <c r="G7" s="253">
        <v>16.5</v>
      </c>
      <c r="H7" s="254"/>
    </row>
    <row r="8" ht="72" customHeight="1">
      <c r="A8" s="244"/>
      <c r="B8" t="s" s="249">
        <v>1157</v>
      </c>
      <c r="C8" s="250">
        <v>30</v>
      </c>
      <c r="D8" s="251"/>
      <c r="E8" t="s" s="252">
        <v>1158</v>
      </c>
      <c r="F8" s="253">
        <v>20</v>
      </c>
      <c r="G8" s="253">
        <v>22</v>
      </c>
      <c r="H8" s="254"/>
    </row>
    <row r="9" ht="72" customHeight="1">
      <c r="A9" s="244"/>
      <c r="B9" t="s" s="249">
        <v>1159</v>
      </c>
      <c r="C9" s="250">
        <v>50</v>
      </c>
      <c r="D9" s="251"/>
      <c r="E9" t="s" s="252">
        <v>1160</v>
      </c>
      <c r="F9" s="253">
        <v>23</v>
      </c>
      <c r="G9" s="253">
        <v>25.3</v>
      </c>
      <c r="H9" s="254"/>
    </row>
    <row r="10" ht="72" customHeight="1">
      <c r="A10" s="244"/>
      <c r="B10" t="s" s="249">
        <v>1161</v>
      </c>
      <c r="C10" s="250">
        <v>50</v>
      </c>
      <c r="D10" s="251"/>
      <c r="E10" t="s" s="252">
        <v>1162</v>
      </c>
      <c r="F10" s="253">
        <v>23</v>
      </c>
      <c r="G10" s="253">
        <v>25.3</v>
      </c>
      <c r="H10" s="254"/>
    </row>
    <row r="11" ht="72" customHeight="1">
      <c r="A11" s="244"/>
      <c r="B11" t="s" s="249">
        <v>1163</v>
      </c>
      <c r="C11" s="250">
        <v>20</v>
      </c>
      <c r="D11" s="251"/>
      <c r="E11" t="s" s="252">
        <v>1164</v>
      </c>
      <c r="F11" s="253">
        <v>25</v>
      </c>
      <c r="G11" s="253">
        <v>27.5</v>
      </c>
      <c r="H11" s="254"/>
    </row>
    <row r="12" ht="72" customHeight="1">
      <c r="A12" s="244"/>
      <c r="B12" t="s" s="249">
        <v>1165</v>
      </c>
      <c r="C12" s="250">
        <v>30</v>
      </c>
      <c r="D12" s="251"/>
      <c r="E12" t="s" s="252">
        <v>1166</v>
      </c>
      <c r="F12" s="253">
        <v>30</v>
      </c>
      <c r="G12" s="253">
        <v>33</v>
      </c>
      <c r="H12" s="254"/>
    </row>
    <row r="13" ht="72" customHeight="1">
      <c r="A13" s="244"/>
      <c r="B13" t="s" s="249">
        <v>1167</v>
      </c>
      <c r="C13" s="250">
        <v>30</v>
      </c>
      <c r="D13" s="251"/>
      <c r="E13" t="s" s="252">
        <v>1168</v>
      </c>
      <c r="F13" s="253">
        <v>30</v>
      </c>
      <c r="G13" s="253">
        <v>33</v>
      </c>
      <c r="H13" s="254"/>
    </row>
    <row r="14" ht="72" customHeight="1">
      <c r="A14" s="244"/>
      <c r="B14" t="s" s="249">
        <v>1635</v>
      </c>
      <c r="C14" s="250">
        <v>30</v>
      </c>
      <c r="D14" s="251"/>
      <c r="E14" t="s" s="252">
        <v>1636</v>
      </c>
      <c r="F14" s="253">
        <v>55</v>
      </c>
      <c r="G14" s="253">
        <v>60.5</v>
      </c>
      <c r="H14" s="254"/>
    </row>
    <row r="15" ht="72" customHeight="1">
      <c r="A15" s="244"/>
      <c r="B15" t="s" s="249">
        <v>1571</v>
      </c>
      <c r="C15" s="250">
        <v>10</v>
      </c>
      <c r="D15" s="251"/>
      <c r="E15" t="s" s="252">
        <v>1572</v>
      </c>
      <c r="F15" s="253">
        <v>38</v>
      </c>
      <c r="G15" s="253">
        <v>41.8</v>
      </c>
      <c r="H15" s="254"/>
    </row>
    <row r="16" ht="72" customHeight="1">
      <c r="A16" s="244"/>
      <c r="B16" t="s" s="249">
        <v>1169</v>
      </c>
      <c r="C16" s="250">
        <v>8</v>
      </c>
      <c r="D16" s="251"/>
      <c r="E16" t="s" s="252">
        <v>1170</v>
      </c>
      <c r="F16" s="253">
        <v>65</v>
      </c>
      <c r="G16" s="253">
        <v>71.5</v>
      </c>
      <c r="H16" s="254"/>
    </row>
  </sheetData>
  <mergeCells count="1">
    <mergeCell ref="B2:G2"/>
  </mergeCells>
  <pageMargins left="0.511811" right="0.511811" top="0.787402" bottom="0.787402" header="0.314961" footer="0.314961"/>
  <pageSetup firstPageNumber="1" fitToHeight="1" fitToWidth="1" scale="67" useFirstPageNumber="0" orientation="portrait" pageOrder="downThenOver"/>
  <headerFooter>
    <oddFooter>&amp;C&amp;"Helvetica Neue,Regular"&amp;12&amp;K000000&amp;P</oddFooter>
  </headerFooter>
  <drawing r:id="rId1"/>
</worksheet>
</file>

<file path=xl/worksheets/sheet9.xml><?xml version="1.0" encoding="utf-8"?>
<worksheet xmlns:r="http://schemas.openxmlformats.org/officeDocument/2006/relationships" xmlns="http://schemas.openxmlformats.org/spreadsheetml/2006/main">
  <dimension ref="A1:J20"/>
  <sheetViews>
    <sheetView workbookViewId="0" showGridLines="0" defaultGridColor="1"/>
  </sheetViews>
  <sheetFormatPr defaultColWidth="10.5" defaultRowHeight="8.25" customHeight="1" outlineLevelRow="0" outlineLevelCol="0"/>
  <cols>
    <col min="1" max="1" width="10.5" style="269" customWidth="1"/>
    <col min="2" max="2" width="22" style="269" customWidth="1"/>
    <col min="3" max="3" width="29" style="269" customWidth="1"/>
    <col min="4" max="4" width="24.5" style="269" customWidth="1"/>
    <col min="5" max="5" width="48.5" style="269" customWidth="1"/>
    <col min="6" max="6" width="26.5" style="269" customWidth="1"/>
    <col min="7" max="9" width="33" style="269" customWidth="1"/>
    <col min="10" max="10" width="20" style="269" customWidth="1"/>
    <col min="11" max="16384" width="10.5" style="269" customWidth="1"/>
  </cols>
  <sheetData>
    <row r="1" ht="8.25" customHeight="1">
      <c r="A1" s="10"/>
      <c r="B1" s="237"/>
      <c r="C1" s="237"/>
      <c r="D1" s="237"/>
      <c r="E1" s="237"/>
      <c r="F1" s="237"/>
      <c r="G1" s="270"/>
      <c r="H1" s="270"/>
      <c r="I1" s="237"/>
      <c r="J1" s="237"/>
    </row>
    <row r="2" ht="63.75" customHeight="1">
      <c r="A2" s="244"/>
      <c r="B2" s="271"/>
      <c r="C2" s="272"/>
      <c r="D2" s="272"/>
      <c r="E2" s="272"/>
      <c r="F2" s="272"/>
      <c r="G2" s="272"/>
      <c r="H2" s="272"/>
      <c r="I2" s="272"/>
      <c r="J2" s="273"/>
    </row>
    <row r="3" ht="93" customHeight="1">
      <c r="A3" s="244"/>
      <c r="B3" t="s" s="274">
        <v>228</v>
      </c>
      <c r="C3" t="s" s="274">
        <v>229</v>
      </c>
      <c r="D3" t="s" s="274">
        <v>236</v>
      </c>
      <c r="E3" t="s" s="274">
        <v>237</v>
      </c>
      <c r="F3" t="s" s="275">
        <v>1700</v>
      </c>
      <c r="G3" t="s" s="276">
        <v>1701</v>
      </c>
      <c r="H3" t="s" s="276">
        <v>1702</v>
      </c>
      <c r="I3" t="s" s="276">
        <v>1703</v>
      </c>
      <c r="J3" t="s" s="275">
        <v>1704</v>
      </c>
    </row>
    <row r="4" ht="62.25" customHeight="1">
      <c r="A4" s="244"/>
      <c r="B4" t="s" s="277">
        <v>918</v>
      </c>
      <c r="C4" s="278">
        <v>40</v>
      </c>
      <c r="D4" s="279"/>
      <c r="E4" t="s" s="280">
        <v>919</v>
      </c>
      <c r="F4" s="281">
        <v>0</v>
      </c>
      <c r="G4" s="278">
        <v>4000</v>
      </c>
      <c r="H4" s="278">
        <v>8000</v>
      </c>
      <c r="I4" s="278">
        <v>0</v>
      </c>
      <c r="J4" s="281">
        <f>SUM(F4:I4)</f>
        <v>12000</v>
      </c>
    </row>
    <row r="5" ht="62.25" customHeight="1">
      <c r="A5" s="244"/>
      <c r="B5" t="s" s="277">
        <v>1631</v>
      </c>
      <c r="C5" s="278">
        <v>24</v>
      </c>
      <c r="D5" s="279"/>
      <c r="E5" t="s" s="280">
        <v>1632</v>
      </c>
      <c r="F5" s="281">
        <v>0</v>
      </c>
      <c r="G5" s="278">
        <v>0</v>
      </c>
      <c r="H5" s="278">
        <v>0</v>
      </c>
      <c r="I5" s="278">
        <v>0</v>
      </c>
      <c r="J5" s="281">
        <f>SUM(F5:I5)</f>
        <v>0</v>
      </c>
    </row>
    <row r="6" ht="62.25" customHeight="1">
      <c r="A6" s="244"/>
      <c r="B6" t="s" s="282">
        <v>932</v>
      </c>
      <c r="C6" s="283">
        <v>5</v>
      </c>
      <c r="D6" s="284"/>
      <c r="E6" t="s" s="285">
        <v>933</v>
      </c>
      <c r="F6" s="286">
        <v>73</v>
      </c>
      <c r="G6" s="283">
        <v>0</v>
      </c>
      <c r="H6" s="283">
        <v>0</v>
      </c>
      <c r="I6" s="283">
        <v>0</v>
      </c>
      <c r="J6" s="286">
        <f>SUM(F6:I6)</f>
        <v>73</v>
      </c>
    </row>
    <row r="7" ht="62.25" customHeight="1">
      <c r="A7" s="244"/>
      <c r="B7" t="s" s="282">
        <v>935</v>
      </c>
      <c r="C7" s="283">
        <v>1</v>
      </c>
      <c r="D7" s="284"/>
      <c r="E7" t="s" s="285">
        <v>936</v>
      </c>
      <c r="F7" s="286">
        <v>5</v>
      </c>
      <c r="G7" s="283">
        <v>0</v>
      </c>
      <c r="H7" s="283">
        <v>0</v>
      </c>
      <c r="I7" s="283">
        <v>0</v>
      </c>
      <c r="J7" s="286">
        <f>SUM(F7:I7)</f>
        <v>5</v>
      </c>
    </row>
    <row r="8" ht="62.25" customHeight="1">
      <c r="A8" s="244"/>
      <c r="B8" t="s" s="282">
        <v>920</v>
      </c>
      <c r="C8" s="283">
        <v>100</v>
      </c>
      <c r="D8" s="284"/>
      <c r="E8" t="s" s="285">
        <v>921</v>
      </c>
      <c r="F8" s="286">
        <v>4381</v>
      </c>
      <c r="G8" s="283">
        <v>0</v>
      </c>
      <c r="H8" s="283">
        <v>0</v>
      </c>
      <c r="I8" s="283">
        <v>0</v>
      </c>
      <c r="J8" s="286">
        <f>SUM(F8:I8)</f>
        <v>4381</v>
      </c>
    </row>
    <row r="9" ht="62.25" customHeight="1">
      <c r="A9" s="244"/>
      <c r="B9" t="s" s="277">
        <v>1587</v>
      </c>
      <c r="C9" s="278">
        <v>100</v>
      </c>
      <c r="D9" s="279"/>
      <c r="E9" t="s" s="280">
        <v>1588</v>
      </c>
      <c r="F9" s="281">
        <v>0</v>
      </c>
      <c r="G9" s="278">
        <v>0</v>
      </c>
      <c r="H9" s="278">
        <v>0</v>
      </c>
      <c r="I9" s="278">
        <v>0</v>
      </c>
      <c r="J9" s="281">
        <f>SUM(F9:I9)</f>
        <v>0</v>
      </c>
    </row>
    <row r="10" ht="62.25" customHeight="1">
      <c r="A10" s="244"/>
      <c r="B10" t="s" s="277">
        <v>1445</v>
      </c>
      <c r="C10" s="278">
        <v>50</v>
      </c>
      <c r="D10" s="279"/>
      <c r="E10" t="s" s="280">
        <v>1446</v>
      </c>
      <c r="F10" s="281">
        <v>0</v>
      </c>
      <c r="G10" s="278">
        <v>0</v>
      </c>
      <c r="H10" s="278">
        <v>0</v>
      </c>
      <c r="I10" s="278">
        <v>0</v>
      </c>
      <c r="J10" s="281">
        <f>SUM(F10:I10)</f>
        <v>0</v>
      </c>
    </row>
    <row r="11" ht="62.25" customHeight="1">
      <c r="A11" s="244"/>
      <c r="B11" t="s" s="282">
        <v>924</v>
      </c>
      <c r="C11" s="283">
        <v>100</v>
      </c>
      <c r="D11" s="284"/>
      <c r="E11" t="s" s="285">
        <v>925</v>
      </c>
      <c r="F11" s="286">
        <v>7200</v>
      </c>
      <c r="G11" s="283">
        <v>0</v>
      </c>
      <c r="H11" s="283">
        <v>0</v>
      </c>
      <c r="I11" s="283">
        <v>0</v>
      </c>
      <c r="J11" s="286">
        <f>SUM(F11:I11)</f>
        <v>7200</v>
      </c>
    </row>
    <row r="12" ht="62.25" customHeight="1">
      <c r="A12" s="244"/>
      <c r="B12" t="s" s="282">
        <v>926</v>
      </c>
      <c r="C12" s="283">
        <v>100</v>
      </c>
      <c r="D12" s="284"/>
      <c r="E12" t="s" s="285">
        <v>927</v>
      </c>
      <c r="F12" s="286">
        <v>194</v>
      </c>
      <c r="G12" s="283">
        <v>0</v>
      </c>
      <c r="H12" s="283">
        <v>0</v>
      </c>
      <c r="I12" s="283">
        <v>0</v>
      </c>
      <c r="J12" s="286">
        <f>SUM(F12:I12)</f>
        <v>194</v>
      </c>
    </row>
    <row r="13" ht="62.25" customHeight="1">
      <c r="A13" s="244"/>
      <c r="B13" t="s" s="282">
        <v>930</v>
      </c>
      <c r="C13" s="283">
        <v>100</v>
      </c>
      <c r="D13" s="284"/>
      <c r="E13" t="s" s="285">
        <v>931</v>
      </c>
      <c r="F13" s="286">
        <v>1315</v>
      </c>
      <c r="G13" s="283">
        <v>0</v>
      </c>
      <c r="H13" s="283">
        <v>0</v>
      </c>
      <c r="I13" s="283">
        <v>0</v>
      </c>
      <c r="J13" s="286">
        <f>SUM(F13:I13)</f>
        <v>1315</v>
      </c>
    </row>
    <row r="14" ht="62.25" customHeight="1">
      <c r="A14" s="244"/>
      <c r="B14" t="s" s="282">
        <v>1653</v>
      </c>
      <c r="C14" s="283">
        <v>10</v>
      </c>
      <c r="D14" s="284"/>
      <c r="E14" t="s" s="285">
        <v>1654</v>
      </c>
      <c r="F14" s="286">
        <v>840</v>
      </c>
      <c r="G14" s="283">
        <v>0</v>
      </c>
      <c r="H14" s="283">
        <v>0</v>
      </c>
      <c r="I14" s="283">
        <v>0</v>
      </c>
      <c r="J14" s="286">
        <f>SUM(F14:I14)</f>
        <v>840</v>
      </c>
    </row>
    <row r="15" ht="62.25" customHeight="1">
      <c r="A15" s="244"/>
      <c r="B15" t="s" s="282">
        <v>632</v>
      </c>
      <c r="C15" s="283">
        <v>10</v>
      </c>
      <c r="D15" s="284"/>
      <c r="E15" t="s" s="285">
        <v>633</v>
      </c>
      <c r="F15" s="286">
        <v>445</v>
      </c>
      <c r="G15" s="283">
        <v>750</v>
      </c>
      <c r="H15" s="283">
        <v>500</v>
      </c>
      <c r="I15" s="283">
        <v>0</v>
      </c>
      <c r="J15" s="286">
        <f>SUM(F15:I15)</f>
        <v>1695</v>
      </c>
    </row>
    <row r="16" ht="62.25" customHeight="1">
      <c r="A16" s="244"/>
      <c r="B16" t="s" s="277">
        <v>1324</v>
      </c>
      <c r="C16" s="278">
        <v>10</v>
      </c>
      <c r="D16" s="279"/>
      <c r="E16" t="s" s="280">
        <v>635</v>
      </c>
      <c r="F16" s="281">
        <v>0</v>
      </c>
      <c r="G16" s="278">
        <v>0</v>
      </c>
      <c r="H16" s="278">
        <v>0</v>
      </c>
      <c r="I16" s="278">
        <v>0</v>
      </c>
      <c r="J16" s="281">
        <f>SUM(F16:I16)</f>
        <v>0</v>
      </c>
    </row>
    <row r="17" ht="62.25" customHeight="1">
      <c r="A17" s="244"/>
      <c r="B17" t="s" s="282">
        <v>634</v>
      </c>
      <c r="C17" s="283">
        <v>10</v>
      </c>
      <c r="D17" s="284"/>
      <c r="E17" t="s" s="285">
        <v>635</v>
      </c>
      <c r="F17" s="286">
        <v>50</v>
      </c>
      <c r="G17" s="283">
        <v>1000</v>
      </c>
      <c r="H17" s="283">
        <v>1500</v>
      </c>
      <c r="I17" s="283">
        <v>0</v>
      </c>
      <c r="J17" s="286">
        <f>SUM(F17:I17)</f>
        <v>2550</v>
      </c>
    </row>
    <row r="18" ht="62.25" customHeight="1">
      <c r="A18" s="244"/>
      <c r="B18" t="s" s="282">
        <v>636</v>
      </c>
      <c r="C18" s="283">
        <v>10</v>
      </c>
      <c r="D18" s="284"/>
      <c r="E18" t="s" s="285">
        <v>637</v>
      </c>
      <c r="F18" s="286">
        <v>550</v>
      </c>
      <c r="G18" s="283">
        <v>1000</v>
      </c>
      <c r="H18" s="283">
        <v>0</v>
      </c>
      <c r="I18" s="283">
        <v>0</v>
      </c>
      <c r="J18" s="286">
        <f>SUM(F18:I18)</f>
        <v>1550</v>
      </c>
    </row>
    <row r="19" ht="62.25" customHeight="1">
      <c r="A19" s="244"/>
      <c r="B19" t="s" s="282">
        <v>638</v>
      </c>
      <c r="C19" s="283">
        <v>10</v>
      </c>
      <c r="D19" s="284"/>
      <c r="E19" t="s" s="285">
        <v>639</v>
      </c>
      <c r="F19" s="286">
        <v>960</v>
      </c>
      <c r="G19" s="283">
        <v>500</v>
      </c>
      <c r="H19" s="283">
        <v>0</v>
      </c>
      <c r="I19" s="283">
        <v>0</v>
      </c>
      <c r="J19" s="286">
        <f>SUM(F19:I19)</f>
        <v>1460</v>
      </c>
    </row>
    <row r="20" ht="75" customHeight="1">
      <c r="A20" s="244"/>
      <c r="B20" t="s" s="282">
        <v>640</v>
      </c>
      <c r="C20" s="283">
        <v>10</v>
      </c>
      <c r="D20" s="284"/>
      <c r="E20" t="s" s="285">
        <v>641</v>
      </c>
      <c r="F20" s="286">
        <v>2950</v>
      </c>
      <c r="G20" s="283">
        <v>580</v>
      </c>
      <c r="H20" s="283">
        <f>420+500</f>
        <v>920</v>
      </c>
      <c r="I20" s="283">
        <v>500</v>
      </c>
      <c r="J20" s="286">
        <f>SUM(F20:I20)</f>
        <v>4950</v>
      </c>
    </row>
  </sheetData>
  <mergeCells count="1">
    <mergeCell ref="B2:J2"/>
  </mergeCells>
  <pageMargins left="0.511811" right="0.511811" top="0.787402" bottom="0.787402" header="0.314961" footer="0.314961"/>
  <pageSetup firstPageNumber="1" fitToHeight="1" fitToWidth="1" scale="76" useFirstPageNumber="0" orientation="landscape" pageOrder="downThenOver"/>
  <headerFooter>
    <oddFooter>&amp;C&amp;"Helvetica Neue,Regular"&amp;12&amp;K000000&amp;P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/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/>
</file>